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inrev.sharepoint.com/sites/INREVTeam/Shared Documents/Professional standards/07 SDDS/"/>
    </mc:Choice>
  </mc:AlternateContent>
  <xr:revisionPtr revIDLastSave="1518" documentId="8_{5FA46602-6BD4-4210-9E26-2B244CF12504}" xr6:coauthVersionLast="47" xr6:coauthVersionMax="47" xr10:uidLastSave="{4916EE4C-172B-4E4D-BB6D-B6E615FBFB1E}"/>
  <workbookProtection workbookAlgorithmName="SHA-512" workbookHashValue="aWpMnFlSVUUa3GNdCS3pv9C94SGwjhzgc2+9+ExpmUCcYJ+btPsgx+p1AqtZZ/tvDlXqR+A/p4aDEraICyGp0w==" workbookSaltValue="kbNQJHWPC8jfq7LoEhS6lg==" workbookSpinCount="100000" lockStructure="1"/>
  <bookViews>
    <workbookView xWindow="28680" yWindow="-120" windowWidth="29040" windowHeight="15720" tabRatio="795" activeTab="2" xr2:uid="{00000000-000D-0000-FFFF-FFFF00000000}"/>
  </bookViews>
  <sheets>
    <sheet name="Disclaimer" sheetId="19" r:id="rId1"/>
    <sheet name="Vehicle Overview" sheetId="1" r:id="rId2"/>
    <sheet name="Key Vehicle Terms" sheetId="8" r:id="rId3"/>
    <sheet name="Vehicle Level Data" sheetId="5" r:id="rId4"/>
    <sheet name="Investor Level Data" sheetId="9" r:id="rId5"/>
    <sheet name="Portfolio Allocation" sheetId="10" r:id="rId6"/>
    <sheet name="Asset Level Data" sheetId="20" r:id="rId7"/>
    <sheet name="Asset Level Data Definitions" sheetId="26" r:id="rId8"/>
    <sheet name="Tables" sheetId="4" state="veryHidden" r:id="rId9"/>
  </sheets>
  <definedNames>
    <definedName name="_xlnm._FilterDatabase" localSheetId="8" hidden="1">Tables!$AH$1:$AM$241</definedName>
    <definedName name="_xlnm._FilterDatabase" localSheetId="1" hidden="1">'Vehicle Overview'!$B$4:$Q$528</definedName>
    <definedName name="Countries">Tables!$AI$1:$AM$241</definedName>
    <definedName name="Currency">Tables!$H$1:$I$36</definedName>
    <definedName name="PA">'Portfolio Allocation'!$A$13:$M$112</definedName>
    <definedName name="Period">Tables!$AO$1:$AR$129</definedName>
    <definedName name="PeriodNr">Tables!$AP$1:$AR$129</definedName>
    <definedName name="Port">Tables!$N$1:$Q$63</definedName>
    <definedName name="_xlnm.Print_Area" localSheetId="4">'Investor Level Data'!$A$1:$H$85</definedName>
    <definedName name="_xlnm.Print_Area" localSheetId="2">'Key Vehicle Terms'!$A$1:$H$49</definedName>
    <definedName name="_xlnm.Print_Area" localSheetId="5">'Portfolio Allocation'!$A$1:$AD$112</definedName>
    <definedName name="_xlnm.Print_Area" localSheetId="8">Tables!$A$2:$AG$63</definedName>
    <definedName name="_xlnm.Print_Area" localSheetId="3">'Vehicle Level Data'!$A$1:$H$384</definedName>
    <definedName name="_xlnm.Print_Area" localSheetId="1">'Vehicle Overview'!$B$1:$G$512</definedName>
    <definedName name="_xlnm.Print_Titles" localSheetId="4">'Investor Level Data'!$1:$2</definedName>
    <definedName name="_xlnm.Print_Titles" localSheetId="2">'Key Vehicle Terms'!$1:$2</definedName>
    <definedName name="_xlnm.Print_Titles" localSheetId="3">'Vehicle Level Data'!$1:$2</definedName>
    <definedName name="_xlnm.Print_Titles" localSheetId="1">'Vehicle Overview'!$1:$2</definedName>
    <definedName name="SCP">Tables!$E$1:$F$6</definedName>
    <definedName name="SCPa">Tables!$AE$1:$AF$5</definedName>
    <definedName name="SCPb">Tables!$AE$7:$AF$11</definedName>
    <definedName name="SCPc">Tables!$AE$13:$AF$16</definedName>
    <definedName name="SCPd">Tables!$AE$18:$AF$24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0" l="1"/>
  <c r="D83" i="5"/>
  <c r="D283" i="5" l="1"/>
  <c r="D172" i="1"/>
  <c r="N8" i="10"/>
  <c r="O8" i="10"/>
  <c r="P8" i="10"/>
  <c r="AB8" i="10"/>
  <c r="AC8" i="10"/>
  <c r="AD8" i="10"/>
  <c r="C37" i="9"/>
  <c r="B6" i="20" l="1"/>
  <c r="E4" i="1"/>
  <c r="E39" i="1" s="1"/>
  <c r="D194" i="5"/>
  <c r="D50" i="5"/>
  <c r="C204" i="5" l="1"/>
  <c r="C205" i="5"/>
  <c r="C206" i="5"/>
  <c r="C207" i="5"/>
  <c r="C208" i="5"/>
  <c r="C209" i="5"/>
  <c r="C210" i="5"/>
  <c r="C211" i="5"/>
  <c r="C203" i="5"/>
  <c r="C202" i="5"/>
  <c r="L3" i="4"/>
  <c r="L4" i="4" s="1"/>
  <c r="B128" i="1"/>
  <c r="B127" i="1"/>
  <c r="B125" i="1"/>
  <c r="B126" i="1"/>
  <c r="B124" i="1"/>
  <c r="D71" i="9"/>
  <c r="D162" i="5"/>
  <c r="D66" i="5"/>
  <c r="D78" i="5"/>
  <c r="D62" i="5"/>
  <c r="L2" i="4" l="1"/>
  <c r="C3" i="26" s="1"/>
  <c r="A2" i="10" l="1"/>
  <c r="B516" i="1"/>
  <c r="B517" i="1"/>
  <c r="B515" i="1"/>
  <c r="B514" i="1"/>
  <c r="C512" i="1"/>
  <c r="B512" i="1"/>
  <c r="B503" i="1"/>
  <c r="B504" i="1"/>
  <c r="B505" i="1"/>
  <c r="B506" i="1"/>
  <c r="B507" i="1"/>
  <c r="B508" i="1"/>
  <c r="B509" i="1"/>
  <c r="B510" i="1"/>
  <c r="B502" i="1"/>
  <c r="B501" i="1"/>
  <c r="B484" i="1"/>
  <c r="B485" i="1"/>
  <c r="B486" i="1"/>
  <c r="B487" i="1"/>
  <c r="B488" i="1"/>
  <c r="B489" i="1"/>
  <c r="B490" i="1"/>
  <c r="B491" i="1"/>
  <c r="B492" i="1"/>
  <c r="B493" i="1"/>
  <c r="B494" i="1"/>
  <c r="B495" i="1"/>
  <c r="B496" i="1"/>
  <c r="B497" i="1"/>
  <c r="B483" i="1"/>
  <c r="B482" i="1"/>
  <c r="B476" i="1"/>
  <c r="B477" i="1"/>
  <c r="B478" i="1"/>
  <c r="B475" i="1"/>
  <c r="B474" i="1"/>
  <c r="B470" i="1"/>
  <c r="B456" i="1"/>
  <c r="B457" i="1"/>
  <c r="B458" i="1"/>
  <c r="B459" i="1"/>
  <c r="B460" i="1"/>
  <c r="B461" i="1"/>
  <c r="B462" i="1"/>
  <c r="B463" i="1"/>
  <c r="B464" i="1"/>
  <c r="B465" i="1"/>
  <c r="B466" i="1"/>
  <c r="B467" i="1"/>
  <c r="B468" i="1"/>
  <c r="B469" i="1"/>
  <c r="B455" i="1"/>
  <c r="B454" i="1"/>
  <c r="B446" i="1"/>
  <c r="B447" i="1"/>
  <c r="B448" i="1"/>
  <c r="B449" i="1"/>
  <c r="B450" i="1"/>
  <c r="B445" i="1"/>
  <c r="B444" i="1"/>
  <c r="B439" i="1"/>
  <c r="B440" i="1"/>
  <c r="B438" i="1"/>
  <c r="B437" i="1"/>
  <c r="B416" i="1"/>
  <c r="B417" i="1"/>
  <c r="B418" i="1"/>
  <c r="B419" i="1"/>
  <c r="B420" i="1"/>
  <c r="B421" i="1"/>
  <c r="B422" i="1"/>
  <c r="B423" i="1"/>
  <c r="B424" i="1"/>
  <c r="B425" i="1"/>
  <c r="B426" i="1"/>
  <c r="B427" i="1"/>
  <c r="B428" i="1"/>
  <c r="B429" i="1"/>
  <c r="B430" i="1"/>
  <c r="B431" i="1"/>
  <c r="B432" i="1"/>
  <c r="B433" i="1"/>
  <c r="B415" i="1"/>
  <c r="B414"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352" i="1"/>
  <c r="B351" i="1"/>
  <c r="B340" i="1"/>
  <c r="B341" i="1"/>
  <c r="B342" i="1"/>
  <c r="B343" i="1"/>
  <c r="B344" i="1"/>
  <c r="B345" i="1"/>
  <c r="B346" i="1"/>
  <c r="B347" i="1"/>
  <c r="B339" i="1"/>
  <c r="B338" i="1"/>
  <c r="B321" i="1"/>
  <c r="B322" i="1"/>
  <c r="B323" i="1"/>
  <c r="B324" i="1"/>
  <c r="B325" i="1"/>
  <c r="B326" i="1"/>
  <c r="B327" i="1"/>
  <c r="B328" i="1"/>
  <c r="B329" i="1"/>
  <c r="B330" i="1"/>
  <c r="B331" i="1"/>
  <c r="B332" i="1"/>
  <c r="B333" i="1"/>
  <c r="B334" i="1"/>
  <c r="B320" i="1"/>
  <c r="B319" i="1"/>
  <c r="B308" i="1"/>
  <c r="B309" i="1"/>
  <c r="B310" i="1"/>
  <c r="B311" i="1"/>
  <c r="B312" i="1"/>
  <c r="B313" i="1"/>
  <c r="B314" i="1"/>
  <c r="B315" i="1"/>
  <c r="B307" i="1"/>
  <c r="B306" i="1"/>
  <c r="B300" i="1"/>
  <c r="B301" i="1"/>
  <c r="B30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272" i="1"/>
  <c r="B271" i="1"/>
  <c r="B266" i="1"/>
  <c r="B267" i="1"/>
  <c r="B265" i="1"/>
  <c r="B264" i="1"/>
  <c r="B256" i="1"/>
  <c r="B257" i="1"/>
  <c r="B258" i="1"/>
  <c r="B259" i="1"/>
  <c r="B260" i="1"/>
  <c r="B247" i="1"/>
  <c r="B248" i="1"/>
  <c r="B249" i="1"/>
  <c r="B250" i="1"/>
  <c r="B251" i="1"/>
  <c r="B252" i="1"/>
  <c r="B253" i="1"/>
  <c r="B254" i="1"/>
  <c r="B255"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20" i="1"/>
  <c r="B219" i="1"/>
  <c r="B207" i="1"/>
  <c r="B208" i="1"/>
  <c r="B209" i="1"/>
  <c r="B210" i="1"/>
  <c r="B211" i="1"/>
  <c r="B212" i="1"/>
  <c r="B213" i="1"/>
  <c r="B214" i="1"/>
  <c r="B215" i="1"/>
  <c r="B206" i="1"/>
  <c r="B205"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162" i="1"/>
  <c r="B161" i="1"/>
  <c r="B134" i="1"/>
  <c r="B135" i="1"/>
  <c r="B136" i="1"/>
  <c r="B137" i="1"/>
  <c r="B138" i="1"/>
  <c r="B139" i="1"/>
  <c r="B140" i="1"/>
  <c r="B141" i="1"/>
  <c r="B142" i="1"/>
  <c r="B143" i="1"/>
  <c r="B144" i="1"/>
  <c r="B145" i="1"/>
  <c r="B146" i="1"/>
  <c r="B147" i="1"/>
  <c r="B148" i="1"/>
  <c r="B149" i="1"/>
  <c r="B150" i="1"/>
  <c r="B151" i="1"/>
  <c r="B152" i="1"/>
  <c r="B153" i="1"/>
  <c r="B154" i="1"/>
  <c r="B155" i="1"/>
  <c r="B156" i="1"/>
  <c r="B157" i="1"/>
  <c r="B133" i="1"/>
  <c r="B132" i="1"/>
  <c r="B123" i="1"/>
  <c r="B104" i="1"/>
  <c r="B105" i="1"/>
  <c r="B106" i="1"/>
  <c r="B107" i="1"/>
  <c r="B108" i="1"/>
  <c r="B109" i="1"/>
  <c r="B110" i="1"/>
  <c r="B111" i="1"/>
  <c r="B112" i="1"/>
  <c r="B113" i="1"/>
  <c r="B114" i="1"/>
  <c r="B115" i="1"/>
  <c r="B116" i="1"/>
  <c r="B117" i="1"/>
  <c r="B118" i="1"/>
  <c r="B119" i="1"/>
  <c r="B120" i="1"/>
  <c r="B121" i="1"/>
  <c r="B122" i="1"/>
  <c r="B103" i="1"/>
  <c r="B95" i="1"/>
  <c r="B96" i="1"/>
  <c r="B97" i="1"/>
  <c r="B98" i="1"/>
  <c r="B99" i="1"/>
  <c r="B93" i="1"/>
  <c r="B94"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63" i="1"/>
  <c r="B55" i="1"/>
  <c r="B56" i="1"/>
  <c r="B57" i="1"/>
  <c r="B58" i="1"/>
  <c r="B59" i="1"/>
  <c r="B54" i="1"/>
  <c r="B42" i="1"/>
  <c r="B43" i="1"/>
  <c r="B44" i="1"/>
  <c r="B45" i="1"/>
  <c r="B46" i="1"/>
  <c r="B47" i="1"/>
  <c r="B48" i="1"/>
  <c r="B49" i="1"/>
  <c r="B50" i="1"/>
  <c r="B41" i="1"/>
  <c r="B35" i="1"/>
  <c r="B36" i="1"/>
  <c r="B37" i="1"/>
  <c r="B8" i="1"/>
  <c r="B9" i="1"/>
  <c r="B10" i="1"/>
  <c r="B11" i="1"/>
  <c r="B12" i="1"/>
  <c r="B13" i="1"/>
  <c r="B14" i="1"/>
  <c r="B15" i="1"/>
  <c r="B16" i="1"/>
  <c r="B17" i="1"/>
  <c r="B18" i="1"/>
  <c r="B19" i="1"/>
  <c r="B20" i="1"/>
  <c r="B21" i="1"/>
  <c r="B22" i="1"/>
  <c r="B23" i="1"/>
  <c r="B24" i="1"/>
  <c r="B25" i="1"/>
  <c r="B26" i="1"/>
  <c r="B27" i="1"/>
  <c r="B28" i="1"/>
  <c r="B29" i="1"/>
  <c r="B30" i="1"/>
  <c r="B31" i="1"/>
  <c r="B32" i="1"/>
  <c r="B33" i="1"/>
  <c r="B34" i="1"/>
  <c r="B7" i="1"/>
  <c r="B6" i="1"/>
  <c r="D51" i="26"/>
  <c r="D34" i="26"/>
  <c r="D45" i="26"/>
  <c r="C171" i="5"/>
  <c r="C77" i="5" l="1"/>
  <c r="C76" i="5"/>
  <c r="C74" i="5"/>
  <c r="C65" i="5"/>
  <c r="AV13" i="4"/>
  <c r="AV14" i="4" s="1"/>
  <c r="AV15" i="4" s="1"/>
  <c r="AV16" i="4" s="1"/>
  <c r="AV17" i="4" s="1"/>
  <c r="AV18" i="4" s="1"/>
  <c r="AV19" i="4" s="1"/>
  <c r="AV20" i="4" s="1"/>
  <c r="AV21" i="4" s="1"/>
  <c r="AV22" i="4" s="1"/>
  <c r="AV23" i="4" s="1"/>
  <c r="AV24" i="4" s="1"/>
  <c r="AV25" i="4" s="1"/>
  <c r="AV26" i="4" s="1"/>
  <c r="AV27" i="4" s="1"/>
  <c r="D38" i="5"/>
  <c r="W6" i="20" l="1"/>
  <c r="D38" i="9"/>
  <c r="D240" i="5"/>
  <c r="C242" i="5"/>
  <c r="C241" i="5"/>
  <c r="D223" i="5"/>
  <c r="D239" i="5" s="1"/>
  <c r="C225" i="5"/>
  <c r="C224" i="5"/>
  <c r="C18" i="9"/>
  <c r="D291" i="5" l="1"/>
  <c r="D293" i="5" s="1"/>
  <c r="D275" i="5"/>
  <c r="C217" i="5" l="1"/>
  <c r="C218" i="5"/>
  <c r="C49" i="5" l="1"/>
  <c r="C56" i="5" l="1"/>
  <c r="E213" i="5" l="1"/>
  <c r="C215" i="5"/>
  <c r="C216" i="5"/>
  <c r="C164" i="5" l="1"/>
  <c r="D57" i="5"/>
  <c r="D174" i="5" l="1"/>
  <c r="D59" i="5"/>
  <c r="E442" i="1"/>
  <c r="E512" i="1"/>
  <c r="E203" i="1"/>
  <c r="E412" i="1"/>
  <c r="E52" i="1"/>
  <c r="E269" i="1"/>
  <c r="E452" i="1"/>
  <c r="E480" i="1"/>
  <c r="E499" i="1"/>
  <c r="E317" i="1"/>
  <c r="E130" i="1"/>
  <c r="E336" i="1"/>
  <c r="E217" i="1"/>
  <c r="E435" i="1"/>
  <c r="E101" i="1"/>
  <c r="E61" i="1"/>
  <c r="E472" i="1"/>
  <c r="E304" i="1"/>
  <c r="E159" i="1"/>
  <c r="E349" i="1"/>
  <c r="E262" i="1"/>
  <c r="C161" i="5"/>
  <c r="C158" i="5"/>
  <c r="C17" i="9"/>
  <c r="C108" i="5"/>
  <c r="C160" i="5" l="1"/>
  <c r="C157" i="5"/>
  <c r="D266" i="5"/>
  <c r="C36" i="8"/>
  <c r="C35" i="8"/>
  <c r="C34" i="8"/>
  <c r="C193" i="5"/>
  <c r="C192" i="5"/>
  <c r="C191" i="5"/>
  <c r="C190" i="5"/>
  <c r="C189" i="5"/>
  <c r="C188" i="5"/>
  <c r="C187" i="5"/>
  <c r="C186" i="5"/>
  <c r="C185" i="5"/>
  <c r="C184" i="5"/>
  <c r="C183" i="5"/>
  <c r="C182" i="5"/>
  <c r="C195" i="5"/>
  <c r="G4" i="1"/>
  <c r="G512" i="1" s="1"/>
  <c r="F4" i="1"/>
  <c r="F512" i="1" s="1"/>
  <c r="D197" i="5"/>
  <c r="C35" i="9"/>
  <c r="C34" i="9"/>
  <c r="C33" i="9"/>
  <c r="C32" i="9"/>
  <c r="C237" i="5"/>
  <c r="C236" i="5"/>
  <c r="C235" i="5"/>
  <c r="C234" i="5"/>
  <c r="C243" i="5"/>
  <c r="C83" i="9"/>
  <c r="C46" i="9"/>
  <c r="C45" i="9"/>
  <c r="C15" i="9"/>
  <c r="C265" i="5"/>
  <c r="C121" i="5"/>
  <c r="C120" i="5"/>
  <c r="C119" i="5"/>
  <c r="C118" i="5"/>
  <c r="C173" i="5"/>
  <c r="C85" i="9"/>
  <c r="C84" i="9"/>
  <c r="C82" i="9"/>
  <c r="C264" i="5"/>
  <c r="C263" i="5"/>
  <c r="C148" i="5"/>
  <c r="C145" i="5"/>
  <c r="C144" i="5"/>
  <c r="C143" i="5"/>
  <c r="C142" i="5"/>
  <c r="C141" i="5"/>
  <c r="C134" i="5"/>
  <c r="C133" i="5"/>
  <c r="C132" i="5"/>
  <c r="C131" i="5"/>
  <c r="C130" i="5"/>
  <c r="C117" i="5"/>
  <c r="C8" i="10"/>
  <c r="C46" i="5"/>
  <c r="C45" i="5"/>
  <c r="C44" i="5"/>
  <c r="C43" i="5"/>
  <c r="C42" i="5"/>
  <c r="C41" i="5"/>
  <c r="C40" i="5"/>
  <c r="C39" i="5"/>
  <c r="C349" i="5"/>
  <c r="C350" i="5"/>
  <c r="C351" i="5"/>
  <c r="C352" i="5"/>
  <c r="C353" i="5"/>
  <c r="C354" i="5"/>
  <c r="C355" i="5"/>
  <c r="C356" i="5"/>
  <c r="C357" i="5"/>
  <c r="C358" i="5"/>
  <c r="C359" i="5"/>
  <c r="C330" i="5"/>
  <c r="C331" i="5"/>
  <c r="C332" i="5"/>
  <c r="C333" i="5"/>
  <c r="C334" i="5"/>
  <c r="C335" i="5"/>
  <c r="C336" i="5"/>
  <c r="C337" i="5"/>
  <c r="C338" i="5"/>
  <c r="C339" i="5"/>
  <c r="C312" i="5"/>
  <c r="C313" i="5"/>
  <c r="C314" i="5"/>
  <c r="C315" i="5"/>
  <c r="C316" i="5"/>
  <c r="C317" i="5"/>
  <c r="C318" i="5"/>
  <c r="C319" i="5"/>
  <c r="C310" i="5"/>
  <c r="C311" i="5"/>
  <c r="C320" i="5"/>
  <c r="C321" i="5"/>
  <c r="AR98" i="4"/>
  <c r="F349" i="1" l="1"/>
  <c r="F159" i="1"/>
  <c r="F472" i="1"/>
  <c r="F304" i="1"/>
  <c r="F61" i="1"/>
  <c r="F435" i="1"/>
  <c r="F262" i="1"/>
  <c r="F39" i="1"/>
  <c r="F217" i="1"/>
  <c r="F442" i="1"/>
  <c r="F499" i="1"/>
  <c r="F336" i="1"/>
  <c r="F130" i="1"/>
  <c r="F452" i="1"/>
  <c r="F317" i="1"/>
  <c r="F101" i="1"/>
  <c r="F269" i="1"/>
  <c r="F52" i="1"/>
  <c r="F412" i="1"/>
  <c r="F203" i="1"/>
  <c r="F480" i="1"/>
  <c r="G472" i="1"/>
  <c r="G304" i="1"/>
  <c r="G61" i="1"/>
  <c r="G435" i="1"/>
  <c r="G217" i="1"/>
  <c r="G130" i="1"/>
  <c r="G39" i="1"/>
  <c r="G499" i="1"/>
  <c r="G336" i="1"/>
  <c r="G452" i="1"/>
  <c r="G269" i="1"/>
  <c r="G52" i="1"/>
  <c r="G203" i="1"/>
  <c r="G412" i="1"/>
  <c r="G480" i="1"/>
  <c r="G317" i="1"/>
  <c r="G101" i="1"/>
  <c r="G442" i="1"/>
  <c r="G262" i="1"/>
  <c r="G349" i="1"/>
  <c r="G159" i="1"/>
  <c r="C78" i="9"/>
  <c r="C73" i="9"/>
  <c r="AR13" i="4" l="1"/>
  <c r="AR19" i="4"/>
  <c r="AR25" i="4"/>
  <c r="AR31" i="4"/>
  <c r="AR38" i="4"/>
  <c r="AR44" i="4"/>
  <c r="AR50" i="4"/>
  <c r="AR56" i="4"/>
  <c r="AR62" i="4"/>
  <c r="AR68" i="4"/>
  <c r="AR74" i="4"/>
  <c r="AR86" i="4"/>
  <c r="AR92" i="4"/>
  <c r="AR6" i="4"/>
  <c r="AR12" i="4"/>
  <c r="AR18" i="4"/>
  <c r="AR24" i="4"/>
  <c r="AR30" i="4"/>
  <c r="AR36" i="4"/>
  <c r="AR43" i="4"/>
  <c r="AR49" i="4"/>
  <c r="AR55" i="4"/>
  <c r="AR61" i="4"/>
  <c r="AR67" i="4"/>
  <c r="AR73" i="4"/>
  <c r="AR79" i="4"/>
  <c r="AR85" i="4"/>
  <c r="AR91" i="4"/>
  <c r="AR37" i="4"/>
  <c r="AR7" i="4"/>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2" i="10" l="1"/>
  <c r="B8" i="10" s="1"/>
  <c r="B178" i="5" l="1"/>
  <c r="C86" i="5" l="1"/>
  <c r="C260" i="5" l="1"/>
  <c r="C261" i="5"/>
  <c r="C262" i="5"/>
  <c r="C9" i="8" l="1"/>
  <c r="C384" i="5"/>
  <c r="C383" i="5"/>
  <c r="C381" i="5"/>
  <c r="C382" i="5"/>
  <c r="C380" i="5"/>
  <c r="C379" i="5"/>
  <c r="C378" i="5"/>
  <c r="C377" i="5"/>
  <c r="C376" i="5"/>
  <c r="C375" i="5"/>
  <c r="C374" i="5"/>
  <c r="C373" i="5"/>
  <c r="C372" i="5"/>
  <c r="C371" i="5"/>
  <c r="C370" i="5"/>
  <c r="C369" i="5"/>
  <c r="C368" i="5"/>
  <c r="C367" i="5"/>
  <c r="C366" i="5"/>
  <c r="C365" i="5"/>
  <c r="C259" i="5"/>
  <c r="C44" i="9"/>
  <c r="C8" i="9"/>
  <c r="C253" i="5" l="1"/>
  <c r="C250" i="5"/>
  <c r="C249" i="5"/>
  <c r="C248" i="5"/>
  <c r="C247" i="5"/>
  <c r="A3" i="20" l="1"/>
  <c r="D3" i="9"/>
  <c r="D48" i="9" s="1"/>
  <c r="D38" i="8"/>
  <c r="D3" i="5"/>
  <c r="D3" i="8"/>
  <c r="E300" i="5"/>
  <c r="E287" i="5"/>
  <c r="E268" i="5"/>
  <c r="E255" i="5"/>
  <c r="E220" i="5"/>
  <c r="E168" i="5"/>
  <c r="E154" i="5"/>
  <c r="E110" i="5"/>
  <c r="E81" i="5"/>
  <c r="E52" i="5"/>
  <c r="E12" i="5"/>
  <c r="E67" i="9"/>
  <c r="E48" i="9"/>
  <c r="E40" i="9"/>
  <c r="E20" i="9"/>
  <c r="E10" i="9"/>
  <c r="C246" i="5"/>
  <c r="C245" i="5"/>
  <c r="D220" i="5" l="1"/>
  <c r="D213" i="5"/>
  <c r="D12" i="5"/>
  <c r="D52" i="5"/>
  <c r="D168" i="5"/>
  <c r="D154" i="5"/>
  <c r="D255" i="5"/>
  <c r="D268" i="5"/>
  <c r="D40" i="9"/>
  <c r="D81" i="5"/>
  <c r="D287" i="5"/>
  <c r="D67" i="9"/>
  <c r="D110" i="5"/>
  <c r="D300" i="5"/>
  <c r="D10" i="9"/>
  <c r="D20" i="9"/>
  <c r="C31" i="5" l="1"/>
  <c r="C36" i="5"/>
  <c r="C25" i="5" l="1"/>
  <c r="D76" i="9" l="1"/>
  <c r="D296" i="5" l="1"/>
  <c r="D298" i="5" s="1"/>
  <c r="D201" i="5" l="1"/>
  <c r="C72" i="5" l="1"/>
  <c r="C70" i="5"/>
  <c r="C68" i="5"/>
  <c r="C63" i="5"/>
  <c r="C61" i="5"/>
  <c r="C71" i="5"/>
  <c r="C67" i="5"/>
  <c r="C64" i="5"/>
  <c r="C60" i="5"/>
  <c r="C58" i="5"/>
  <c r="C55" i="5"/>
  <c r="C72" i="9" l="1"/>
  <c r="C77" i="9"/>
  <c r="C75" i="9"/>
  <c r="C74" i="9"/>
  <c r="C70" i="9"/>
  <c r="C69" i="9"/>
  <c r="C51" i="9"/>
  <c r="C50" i="9"/>
  <c r="C52" i="9"/>
  <c r="C53" i="9"/>
  <c r="C54" i="9"/>
  <c r="C57" i="9"/>
  <c r="C56" i="9"/>
  <c r="C59" i="9"/>
  <c r="C58" i="9"/>
  <c r="C61" i="9"/>
  <c r="C60" i="9"/>
  <c r="C62" i="9"/>
  <c r="C65" i="9"/>
  <c r="C64" i="9"/>
  <c r="D63" i="9"/>
  <c r="D55" i="9"/>
  <c r="C297" i="5"/>
  <c r="C295" i="5"/>
  <c r="C294" i="5"/>
  <c r="C292" i="5"/>
  <c r="C290" i="5"/>
  <c r="C289" i="5"/>
  <c r="C285" i="5"/>
  <c r="C284" i="5"/>
  <c r="C282" i="5"/>
  <c r="C281" i="5"/>
  <c r="C280" i="5"/>
  <c r="C279" i="5"/>
  <c r="C278" i="5"/>
  <c r="C277" i="5"/>
  <c r="C276" i="5"/>
  <c r="C274" i="5"/>
  <c r="C273" i="5"/>
  <c r="C272" i="5"/>
  <c r="C271" i="5"/>
  <c r="C270" i="5"/>
  <c r="D170" i="5"/>
  <c r="C54" i="5" s="1"/>
  <c r="D88" i="5"/>
  <c r="D69" i="5"/>
  <c r="D73" i="5" s="1"/>
  <c r="D75" i="5" s="1"/>
  <c r="D79" i="5" s="1"/>
  <c r="C34" i="5"/>
  <c r="D14" i="5"/>
  <c r="C48" i="5"/>
  <c r="D17" i="5" l="1"/>
  <c r="D37" i="5" s="1"/>
  <c r="D47" i="5" s="1"/>
  <c r="D94" i="5"/>
  <c r="D93" i="5"/>
  <c r="C43" i="9" l="1"/>
  <c r="C42" i="9"/>
  <c r="C24" i="9"/>
  <c r="C25" i="9"/>
  <c r="C26" i="9"/>
  <c r="C27" i="9"/>
  <c r="C28" i="9"/>
  <c r="C29" i="9"/>
  <c r="C30" i="9"/>
  <c r="C31" i="9"/>
  <c r="C36" i="9"/>
  <c r="C23" i="9"/>
  <c r="C22" i="9"/>
  <c r="C14" i="9"/>
  <c r="C16" i="9"/>
  <c r="C13" i="9"/>
  <c r="C12" i="9"/>
  <c r="C7" i="9"/>
  <c r="C6" i="9"/>
  <c r="C5" i="9"/>
  <c r="C42" i="8"/>
  <c r="C43" i="8"/>
  <c r="C44" i="8"/>
  <c r="C45" i="8"/>
  <c r="C46" i="8"/>
  <c r="C47" i="8"/>
  <c r="C48" i="8"/>
  <c r="C49" i="8"/>
  <c r="C41" i="8"/>
  <c r="C40" i="8"/>
  <c r="C7" i="8"/>
  <c r="C8" i="8"/>
  <c r="C10" i="8"/>
  <c r="C11" i="8"/>
  <c r="C12" i="8"/>
  <c r="C13" i="8"/>
  <c r="C14" i="8"/>
  <c r="C15" i="8"/>
  <c r="C16" i="8"/>
  <c r="C17" i="8"/>
  <c r="C19" i="8"/>
  <c r="C20" i="8"/>
  <c r="C21" i="8"/>
  <c r="C22" i="8"/>
  <c r="C23" i="8"/>
  <c r="C24" i="8"/>
  <c r="C25" i="8"/>
  <c r="C26" i="8"/>
  <c r="C27" i="8"/>
  <c r="C28" i="8"/>
  <c r="C29" i="8"/>
  <c r="C30" i="8"/>
  <c r="C31" i="8"/>
  <c r="C32" i="8"/>
  <c r="C33" i="8"/>
  <c r="C6" i="8"/>
  <c r="C5" i="8"/>
  <c r="C304" i="5"/>
  <c r="C305" i="5"/>
  <c r="C306" i="5"/>
  <c r="C307" i="5"/>
  <c r="C308" i="5"/>
  <c r="C309" i="5"/>
  <c r="C322" i="5"/>
  <c r="C323" i="5"/>
  <c r="C324" i="5"/>
  <c r="C325" i="5"/>
  <c r="C326" i="5"/>
  <c r="C327" i="5"/>
  <c r="C328" i="5"/>
  <c r="C329" i="5"/>
  <c r="C340" i="5"/>
  <c r="C341" i="5"/>
  <c r="C342" i="5"/>
  <c r="C343" i="5"/>
  <c r="C344" i="5"/>
  <c r="C345" i="5"/>
  <c r="C346" i="5"/>
  <c r="C347" i="5"/>
  <c r="C348" i="5"/>
  <c r="C360" i="5"/>
  <c r="C361" i="5"/>
  <c r="C303" i="5"/>
  <c r="C302" i="5"/>
  <c r="C258" i="5"/>
  <c r="C257" i="5"/>
  <c r="C226" i="5"/>
  <c r="C227" i="5"/>
  <c r="C228" i="5"/>
  <c r="C229" i="5"/>
  <c r="C230" i="5"/>
  <c r="C231" i="5"/>
  <c r="C232" i="5"/>
  <c r="C233" i="5"/>
  <c r="C238" i="5"/>
  <c r="C244" i="5"/>
  <c r="C251" i="5"/>
  <c r="C252" i="5"/>
  <c r="C222" i="5"/>
  <c r="C175" i="5"/>
  <c r="C176" i="5"/>
  <c r="C177" i="5"/>
  <c r="C178" i="5"/>
  <c r="C179" i="5"/>
  <c r="C180" i="5"/>
  <c r="C181" i="5"/>
  <c r="C196" i="5"/>
  <c r="C198" i="5"/>
  <c r="C199" i="5"/>
  <c r="C200" i="5"/>
  <c r="C172" i="5"/>
  <c r="C163" i="5"/>
  <c r="C165" i="5"/>
  <c r="C166" i="5"/>
  <c r="C159" i="5"/>
  <c r="C156" i="5"/>
  <c r="C114" i="5"/>
  <c r="C115" i="5"/>
  <c r="C116" i="5"/>
  <c r="C122" i="5"/>
  <c r="C123" i="5"/>
  <c r="C124" i="5"/>
  <c r="C125" i="5"/>
  <c r="C126" i="5"/>
  <c r="C127" i="5"/>
  <c r="C128" i="5"/>
  <c r="C129" i="5"/>
  <c r="C135" i="5"/>
  <c r="C136" i="5"/>
  <c r="C137" i="5"/>
  <c r="C138" i="5"/>
  <c r="C139" i="5"/>
  <c r="C140" i="5"/>
  <c r="C146" i="5"/>
  <c r="C147" i="5"/>
  <c r="C149" i="5"/>
  <c r="C150" i="5"/>
  <c r="C151" i="5"/>
  <c r="C152" i="5"/>
  <c r="C113" i="5"/>
  <c r="C112" i="5"/>
  <c r="C85" i="5"/>
  <c r="C87" i="5"/>
  <c r="C89" i="5"/>
  <c r="C90" i="5"/>
  <c r="C91" i="5"/>
  <c r="C92" i="5"/>
  <c r="C95" i="5"/>
  <c r="C96" i="5"/>
  <c r="C97" i="5"/>
  <c r="C98" i="5"/>
  <c r="C99" i="5"/>
  <c r="C100" i="5"/>
  <c r="C101" i="5"/>
  <c r="C102" i="5"/>
  <c r="C103" i="5"/>
  <c r="C104" i="5"/>
  <c r="C105" i="5"/>
  <c r="C106" i="5"/>
  <c r="C107" i="5"/>
  <c r="C7" i="5"/>
  <c r="C8" i="5"/>
  <c r="C9" i="5"/>
  <c r="C10" i="5"/>
  <c r="C5" i="5"/>
  <c r="C6" i="5"/>
  <c r="C84" i="5"/>
  <c r="Q8" i="10" l="1"/>
  <c r="R8" i="10"/>
  <c r="S8" i="10"/>
  <c r="T8" i="10"/>
  <c r="U8" i="10"/>
  <c r="V8" i="10"/>
  <c r="W8" i="10"/>
  <c r="X8" i="10"/>
  <c r="Y8" i="10"/>
  <c r="Z8" i="10"/>
  <c r="AA8" i="10"/>
  <c r="D8" i="10" l="1"/>
  <c r="E8" i="10"/>
  <c r="F8" i="10"/>
  <c r="G8" i="10"/>
  <c r="H8" i="10"/>
  <c r="I8" i="10"/>
  <c r="J8" i="10"/>
  <c r="K8" i="10"/>
  <c r="L8" i="10"/>
  <c r="M8" i="10"/>
  <c r="V8" i="4" l="1"/>
  <c r="W8" i="4" s="1"/>
  <c r="V4" i="4"/>
  <c r="Y8" i="4"/>
  <c r="AA8" i="4" s="1"/>
  <c r="AB8" i="4" s="1"/>
  <c r="Y4" i="4"/>
  <c r="AA4" i="4" s="1"/>
  <c r="V3" i="4"/>
  <c r="W3" i="4" s="1"/>
  <c r="V2" i="4"/>
  <c r="Y3" i="4"/>
  <c r="AA3" i="4" s="1"/>
  <c r="AB3" i="4" s="1"/>
  <c r="Y2" i="4"/>
  <c r="AA2" i="4" s="1"/>
  <c r="W2" i="4" l="1"/>
  <c r="V10" i="4"/>
  <c r="AB2" i="4"/>
  <c r="V6" i="4"/>
  <c r="W6" i="4" s="1"/>
  <c r="W4" i="4"/>
  <c r="AA6" i="4"/>
  <c r="AA10" i="4" s="1"/>
  <c r="AB4" i="4"/>
  <c r="AB6" i="4" l="1"/>
  <c r="AB10" i="4"/>
  <c r="D18" i="8" s="1"/>
  <c r="W10" i="4"/>
  <c r="C32" i="5" l="1"/>
  <c r="B2" i="1" l="1"/>
  <c r="A2" i="9"/>
  <c r="A2" i="5"/>
  <c r="D161" i="1" s="1"/>
  <c r="A2" i="8"/>
  <c r="C6" i="1" l="1"/>
  <c r="D11" i="1"/>
  <c r="D12" i="1"/>
  <c r="D20" i="1"/>
  <c r="D63" i="1"/>
  <c r="C255" i="1"/>
  <c r="C256" i="1"/>
  <c r="C259" i="1"/>
  <c r="C252" i="1"/>
  <c r="C260" i="1"/>
  <c r="C253" i="1"/>
  <c r="C251" i="1"/>
  <c r="C254" i="1"/>
  <c r="C257" i="1"/>
  <c r="C258" i="1"/>
  <c r="C125" i="1"/>
  <c r="D125" i="1"/>
  <c r="C128" i="1"/>
  <c r="C126" i="1"/>
  <c r="D126" i="1"/>
  <c r="C127" i="1"/>
  <c r="D127" i="1"/>
  <c r="D128" i="1"/>
  <c r="C124" i="1"/>
  <c r="C7" i="1"/>
  <c r="D14" i="1"/>
  <c r="C34" i="1"/>
  <c r="D10" i="1"/>
  <c r="C25" i="1"/>
  <c r="C9" i="1"/>
  <c r="D16" i="1"/>
  <c r="D8" i="1"/>
  <c r="C30" i="1"/>
  <c r="C8" i="1"/>
  <c r="C12" i="1"/>
  <c r="D15" i="1"/>
  <c r="D33" i="1"/>
  <c r="D30" i="1"/>
  <c r="C11" i="1"/>
  <c r="C13" i="1"/>
  <c r="C27" i="1"/>
  <c r="C26" i="1"/>
  <c r="C37" i="1"/>
  <c r="C15" i="1"/>
  <c r="D28" i="1"/>
  <c r="C17" i="1"/>
  <c r="D18" i="1"/>
  <c r="D23" i="1"/>
  <c r="C31" i="1"/>
  <c r="D25" i="1"/>
  <c r="C36" i="1"/>
  <c r="C19" i="1"/>
  <c r="C18" i="1"/>
  <c r="D36" i="1"/>
  <c r="D34" i="1"/>
  <c r="D7" i="1"/>
  <c r="D26" i="1"/>
  <c r="D37" i="1"/>
  <c r="D17" i="1"/>
  <c r="C10" i="1"/>
  <c r="D35" i="1"/>
  <c r="D27" i="1"/>
  <c r="C29" i="1"/>
  <c r="C23" i="1"/>
  <c r="D29" i="1"/>
  <c r="D9" i="1"/>
  <c r="C32" i="1"/>
  <c r="D19" i="1"/>
  <c r="D21" i="1"/>
  <c r="C24" i="1"/>
  <c r="C35" i="1"/>
  <c r="C28" i="1"/>
  <c r="C16" i="1"/>
  <c r="C20" i="1"/>
  <c r="C14" i="1"/>
  <c r="C33" i="1"/>
  <c r="C21" i="1"/>
  <c r="D32" i="1"/>
  <c r="D22" i="1"/>
  <c r="D31" i="1"/>
  <c r="D24" i="1"/>
  <c r="D13" i="1"/>
  <c r="C22" i="1"/>
  <c r="D343" i="1"/>
  <c r="C328" i="1"/>
  <c r="D342" i="1"/>
  <c r="D279" i="1"/>
  <c r="C322" i="1"/>
  <c r="C88" i="1"/>
  <c r="C163" i="1"/>
  <c r="C179" i="1"/>
  <c r="D94" i="1"/>
  <c r="C87" i="1"/>
  <c r="C332" i="1"/>
  <c r="C185" i="1"/>
  <c r="C66" i="1"/>
  <c r="D189" i="1"/>
  <c r="D222" i="1"/>
  <c r="C321" i="1"/>
  <c r="C227" i="1"/>
  <c r="D155" i="1"/>
  <c r="C299" i="1"/>
  <c r="D89" i="1"/>
  <c r="D142" i="1"/>
  <c r="D245" i="1"/>
  <c r="C273" i="1"/>
  <c r="C234" i="1"/>
  <c r="C85" i="1"/>
  <c r="D146" i="1"/>
  <c r="D207" i="1"/>
  <c r="D277" i="1"/>
  <c r="D331" i="1"/>
  <c r="C199" i="1"/>
  <c r="C97" i="1"/>
  <c r="C190" i="1"/>
  <c r="C250" i="1"/>
  <c r="D327" i="1"/>
  <c r="D324" i="1"/>
  <c r="D295" i="1"/>
  <c r="D325" i="1"/>
  <c r="D313" i="1"/>
  <c r="D287" i="1"/>
  <c r="D274" i="1"/>
  <c r="D284" i="1"/>
  <c r="D266" i="1"/>
  <c r="C239" i="1"/>
  <c r="D256" i="1"/>
  <c r="D249" i="1"/>
  <c r="C237" i="1"/>
  <c r="D201" i="1"/>
  <c r="D221" i="1"/>
  <c r="D147" i="1"/>
  <c r="D183" i="1"/>
  <c r="C172" i="1"/>
  <c r="C165" i="1"/>
  <c r="D187" i="1"/>
  <c r="D99" i="1"/>
  <c r="C146" i="1"/>
  <c r="D145" i="1"/>
  <c r="C116" i="1"/>
  <c r="C111" i="1"/>
  <c r="D77" i="1"/>
  <c r="C65" i="1"/>
  <c r="D68" i="1"/>
  <c r="D64" i="1"/>
  <c r="D163" i="1"/>
  <c r="D98" i="1"/>
  <c r="D69" i="1"/>
  <c r="C114" i="1"/>
  <c r="C79" i="1"/>
  <c r="C68" i="1"/>
  <c r="D278" i="1"/>
  <c r="C171" i="1"/>
  <c r="C236" i="1"/>
  <c r="C267" i="1"/>
  <c r="C122" i="1"/>
  <c r="D341" i="1"/>
  <c r="C169" i="1"/>
  <c r="C137" i="1"/>
  <c r="C96" i="1"/>
  <c r="D181" i="1"/>
  <c r="C249" i="1"/>
  <c r="C343" i="1"/>
  <c r="D294" i="1"/>
  <c r="D193" i="1"/>
  <c r="C276" i="1"/>
  <c r="D81" i="1"/>
  <c r="D134" i="1"/>
  <c r="D237" i="1"/>
  <c r="C313" i="1"/>
  <c r="D209" i="1"/>
  <c r="D293" i="1"/>
  <c r="C77" i="1"/>
  <c r="D138" i="1"/>
  <c r="C241" i="1"/>
  <c r="C309" i="1"/>
  <c r="D71" i="1"/>
  <c r="C183" i="1"/>
  <c r="C118" i="1"/>
  <c r="C182" i="1"/>
  <c r="C282" i="1"/>
  <c r="C293" i="1"/>
  <c r="D346" i="1"/>
  <c r="D312" i="1"/>
  <c r="D333" i="1"/>
  <c r="D291" i="1"/>
  <c r="D275" i="1"/>
  <c r="C285" i="1"/>
  <c r="D297" i="1"/>
  <c r="C243" i="1"/>
  <c r="D228" i="1"/>
  <c r="C168" i="1"/>
  <c r="D169" i="1"/>
  <c r="C155" i="1"/>
  <c r="D177" i="1"/>
  <c r="D234" i="1"/>
  <c r="D186" i="1"/>
  <c r="D175" i="1"/>
  <c r="D74" i="1"/>
  <c r="D164" i="1"/>
  <c r="D179" i="1"/>
  <c r="D121" i="1"/>
  <c r="C138" i="1"/>
  <c r="D118" i="1"/>
  <c r="D112" i="1"/>
  <c r="D97" i="1"/>
  <c r="D66" i="1"/>
  <c r="D92" i="1"/>
  <c r="C89" i="1"/>
  <c r="D83" i="1"/>
  <c r="D148" i="1"/>
  <c r="D106" i="1"/>
  <c r="D91" i="1"/>
  <c r="C115" i="1"/>
  <c r="C93" i="1"/>
  <c r="C284" i="1"/>
  <c r="C157" i="1"/>
  <c r="C295" i="1"/>
  <c r="C302" i="1"/>
  <c r="C106" i="1"/>
  <c r="C226" i="1"/>
  <c r="C175" i="1"/>
  <c r="C117" i="1"/>
  <c r="D173" i="1"/>
  <c r="C297" i="1"/>
  <c r="D301" i="1"/>
  <c r="D208" i="1"/>
  <c r="C76" i="1"/>
  <c r="C344" i="1"/>
  <c r="D73" i="1"/>
  <c r="D196" i="1"/>
  <c r="C229" i="1"/>
  <c r="C334" i="1"/>
  <c r="C266" i="1"/>
  <c r="C346" i="1"/>
  <c r="C69" i="1"/>
  <c r="D200" i="1"/>
  <c r="C233" i="1"/>
  <c r="D330" i="1"/>
  <c r="D156" i="1"/>
  <c r="D70" i="1"/>
  <c r="C214" i="1"/>
  <c r="C110" i="1"/>
  <c r="C174" i="1"/>
  <c r="C298" i="1"/>
  <c r="C345" i="1"/>
  <c r="C310" i="1"/>
  <c r="C330" i="1"/>
  <c r="D329" i="1"/>
  <c r="D299" i="1"/>
  <c r="D300" i="1"/>
  <c r="C277" i="1"/>
  <c r="D289" i="1"/>
  <c r="D259" i="1"/>
  <c r="D252" i="1"/>
  <c r="C246" i="1"/>
  <c r="D248" i="1"/>
  <c r="C215" i="1"/>
  <c r="D227" i="1"/>
  <c r="D226" i="1"/>
  <c r="D170" i="1"/>
  <c r="D167" i="1"/>
  <c r="C154" i="1"/>
  <c r="D198" i="1"/>
  <c r="D171" i="1"/>
  <c r="D107" i="1"/>
  <c r="C134" i="1"/>
  <c r="D110" i="1"/>
  <c r="D105" i="1"/>
  <c r="D122" i="1"/>
  <c r="C94" i="1"/>
  <c r="D87" i="1"/>
  <c r="C73" i="1"/>
  <c r="D67" i="1"/>
  <c r="C142" i="1"/>
  <c r="D120" i="1"/>
  <c r="C71" i="1"/>
  <c r="D117" i="1"/>
  <c r="D75" i="1"/>
  <c r="C147" i="1"/>
  <c r="C224" i="1"/>
  <c r="C201" i="1"/>
  <c r="C325" i="1"/>
  <c r="C64" i="1"/>
  <c r="C228" i="1"/>
  <c r="C333" i="1"/>
  <c r="D140" i="1"/>
  <c r="C240" i="1"/>
  <c r="D109" i="1"/>
  <c r="D165" i="1"/>
  <c r="C289" i="1"/>
  <c r="D79" i="1"/>
  <c r="C347" i="1"/>
  <c r="D119" i="1"/>
  <c r="D65" i="1"/>
  <c r="D188" i="1"/>
  <c r="C221" i="1"/>
  <c r="C327" i="1"/>
  <c r="C311" i="1"/>
  <c r="C99" i="1"/>
  <c r="D192" i="1"/>
  <c r="C225" i="1"/>
  <c r="D323" i="1"/>
  <c r="C247" i="1"/>
  <c r="C194" i="1"/>
  <c r="C113" i="1"/>
  <c r="C92" i="1"/>
  <c r="C232" i="1"/>
  <c r="C123" i="1"/>
  <c r="C166" i="1"/>
  <c r="D290" i="1"/>
  <c r="D332" i="1"/>
  <c r="D315" i="1"/>
  <c r="D321" i="1"/>
  <c r="C294" i="1"/>
  <c r="D254" i="1"/>
  <c r="D251" i="1"/>
  <c r="D281" i="1"/>
  <c r="D212" i="1"/>
  <c r="D143" i="1"/>
  <c r="C223" i="1"/>
  <c r="D255" i="1"/>
  <c r="C207" i="1"/>
  <c r="C222" i="1"/>
  <c r="D242" i="1"/>
  <c r="C192" i="1"/>
  <c r="C156" i="1"/>
  <c r="D182" i="1"/>
  <c r="D157" i="1"/>
  <c r="D85" i="1"/>
  <c r="D90" i="1"/>
  <c r="D230" i="1"/>
  <c r="D150" i="1"/>
  <c r="D223" i="1"/>
  <c r="C210" i="1"/>
  <c r="C107" i="1"/>
  <c r="C178" i="1"/>
  <c r="C300" i="1"/>
  <c r="D151" i="1"/>
  <c r="C212" i="1"/>
  <c r="C281" i="1"/>
  <c r="D114" i="1"/>
  <c r="D285" i="1"/>
  <c r="C145" i="1"/>
  <c r="C95" i="1"/>
  <c r="D180" i="1"/>
  <c r="C248" i="1"/>
  <c r="C120" i="1"/>
  <c r="D184" i="1"/>
  <c r="D345" i="1"/>
  <c r="C287" i="1"/>
  <c r="D235" i="1"/>
  <c r="C139" i="1"/>
  <c r="C84" i="1"/>
  <c r="C91" i="1"/>
  <c r="C152" i="1"/>
  <c r="C213" i="1"/>
  <c r="D282" i="1"/>
  <c r="D314" i="1"/>
  <c r="D311" i="1"/>
  <c r="D334" i="1"/>
  <c r="C290" i="1"/>
  <c r="D298" i="1"/>
  <c r="D296" i="1"/>
  <c r="D273" i="1"/>
  <c r="C230" i="1"/>
  <c r="D214" i="1"/>
  <c r="D250" i="1"/>
  <c r="D247" i="1"/>
  <c r="D244" i="1"/>
  <c r="D233" i="1"/>
  <c r="D211" i="1"/>
  <c r="C176" i="1"/>
  <c r="C136" i="1"/>
  <c r="C197" i="1"/>
  <c r="D166" i="1"/>
  <c r="C70" i="1"/>
  <c r="C151" i="1"/>
  <c r="D149" i="1"/>
  <c r="D84" i="1"/>
  <c r="D78" i="1"/>
  <c r="D328" i="1"/>
  <c r="C211" i="1"/>
  <c r="C198" i="1"/>
  <c r="C80" i="1"/>
  <c r="D115" i="1"/>
  <c r="C141" i="1"/>
  <c r="D243" i="1"/>
  <c r="C78" i="1"/>
  <c r="C324" i="1"/>
  <c r="C291" i="1"/>
  <c r="C90" i="1"/>
  <c r="C143" i="1"/>
  <c r="D246" i="1"/>
  <c r="C274" i="1"/>
  <c r="C312" i="1"/>
  <c r="C148" i="1"/>
  <c r="D310" i="1"/>
  <c r="C191" i="1"/>
  <c r="D116" i="1"/>
  <c r="C296" i="1"/>
  <c r="C112" i="1"/>
  <c r="D176" i="1"/>
  <c r="C326" i="1"/>
  <c r="C177" i="1"/>
  <c r="C98" i="1"/>
  <c r="C283" i="1"/>
  <c r="C83" i="1"/>
  <c r="C144" i="1"/>
  <c r="D239" i="1"/>
  <c r="C275" i="1"/>
  <c r="D347" i="1"/>
  <c r="C341" i="1"/>
  <c r="D326" i="1"/>
  <c r="D302" i="1"/>
  <c r="D253" i="1"/>
  <c r="D288" i="1"/>
  <c r="D213" i="1"/>
  <c r="D224" i="1"/>
  <c r="C238" i="1"/>
  <c r="C200" i="1"/>
  <c r="C193" i="1"/>
  <c r="D240" i="1"/>
  <c r="D241" i="1"/>
  <c r="D210" i="1"/>
  <c r="D152" i="1"/>
  <c r="C196" i="1"/>
  <c r="C189" i="1"/>
  <c r="D190" i="1"/>
  <c r="D108" i="1"/>
  <c r="C140" i="1"/>
  <c r="D141" i="1"/>
  <c r="D124" i="1"/>
  <c r="D113" i="1"/>
  <c r="D104" i="1"/>
  <c r="D88" i="1"/>
  <c r="D197" i="1"/>
  <c r="D154" i="1"/>
  <c r="C67" i="1"/>
  <c r="C149" i="1"/>
  <c r="C187" i="1"/>
  <c r="C105" i="1"/>
  <c r="C308" i="1"/>
  <c r="C82" i="1"/>
  <c r="D135" i="1"/>
  <c r="D238" i="1"/>
  <c r="C314" i="1"/>
  <c r="C342" i="1"/>
  <c r="C186" i="1"/>
  <c r="C86" i="1"/>
  <c r="C340" i="1"/>
  <c r="C167" i="1"/>
  <c r="C108" i="1"/>
  <c r="C164" i="1"/>
  <c r="C288" i="1"/>
  <c r="C121" i="1"/>
  <c r="C104" i="1"/>
  <c r="D168" i="1"/>
  <c r="C292" i="1"/>
  <c r="D286" i="1"/>
  <c r="C242" i="1"/>
  <c r="D111" i="1"/>
  <c r="C329" i="1"/>
  <c r="C75" i="1"/>
  <c r="D136" i="1"/>
  <c r="D231" i="1"/>
  <c r="C315" i="1"/>
  <c r="C331" i="1"/>
  <c r="C323" i="1"/>
  <c r="D344" i="1"/>
  <c r="D309" i="1"/>
  <c r="D283" i="1"/>
  <c r="C286" i="1"/>
  <c r="D280" i="1"/>
  <c r="C231" i="1"/>
  <c r="D257" i="1"/>
  <c r="D260" i="1"/>
  <c r="D185" i="1"/>
  <c r="C208" i="1"/>
  <c r="D236" i="1"/>
  <c r="D225" i="1"/>
  <c r="D194" i="1"/>
  <c r="D199" i="1"/>
  <c r="C188" i="1"/>
  <c r="C181" i="1"/>
  <c r="D174" i="1"/>
  <c r="C135" i="1"/>
  <c r="C150" i="1"/>
  <c r="D153" i="1"/>
  <c r="C119" i="1"/>
  <c r="C109" i="1"/>
  <c r="D96" i="1"/>
  <c r="D93" i="1"/>
  <c r="C81" i="1"/>
  <c r="D80" i="1"/>
  <c r="C72" i="1"/>
  <c r="C195" i="1"/>
  <c r="C244" i="1"/>
  <c r="C279" i="1"/>
  <c r="C74" i="1"/>
  <c r="C170" i="1"/>
  <c r="C280" i="1"/>
  <c r="D215" i="1"/>
  <c r="C153" i="1"/>
  <c r="D322" i="1"/>
  <c r="D292" i="1"/>
  <c r="D232" i="1"/>
  <c r="D139" i="1"/>
  <c r="D72" i="1"/>
  <c r="D86" i="1"/>
  <c r="D195" i="1"/>
  <c r="C278" i="1"/>
  <c r="D229" i="1"/>
  <c r="D137" i="1"/>
  <c r="D276" i="1"/>
  <c r="D178" i="1"/>
  <c r="D123" i="1"/>
  <c r="D82" i="1"/>
  <c r="D267" i="1"/>
  <c r="D191" i="1"/>
  <c r="C209" i="1"/>
  <c r="C301" i="1"/>
  <c r="C184" i="1"/>
  <c r="C180" i="1"/>
  <c r="D95" i="1"/>
  <c r="C235" i="1"/>
  <c r="D258" i="1"/>
  <c r="C173" i="1"/>
  <c r="D340" i="1"/>
  <c r="D308" i="1"/>
  <c r="C245" i="1"/>
  <c r="D144" i="1"/>
  <c r="D76" i="1"/>
  <c r="C503" i="1"/>
  <c r="C508" i="1"/>
  <c r="C489" i="1"/>
  <c r="D508" i="1"/>
  <c r="D489" i="1"/>
  <c r="C497" i="1"/>
  <c r="C465" i="1"/>
  <c r="C493" i="1"/>
  <c r="D490" i="1"/>
  <c r="D517" i="1"/>
  <c r="D497" i="1"/>
  <c r="D478" i="1"/>
  <c r="C505" i="1"/>
  <c r="C509" i="1"/>
  <c r="D509" i="1"/>
  <c r="C515" i="1"/>
  <c r="D515" i="1"/>
  <c r="D514" i="1"/>
  <c r="D510" i="1"/>
  <c r="D488" i="1"/>
  <c r="C491" i="1"/>
  <c r="C463" i="1"/>
  <c r="C478" i="1"/>
  <c r="D505" i="1"/>
  <c r="C514" i="1"/>
  <c r="D491" i="1"/>
  <c r="D496" i="1"/>
  <c r="C477" i="1"/>
  <c r="C492" i="1"/>
  <c r="C490" i="1"/>
  <c r="C504" i="1"/>
  <c r="C495" i="1"/>
  <c r="C506" i="1"/>
  <c r="D493" i="1"/>
  <c r="C468" i="1"/>
  <c r="C446" i="1"/>
  <c r="D506" i="1"/>
  <c r="D461" i="1"/>
  <c r="D449" i="1"/>
  <c r="D504" i="1"/>
  <c r="C485" i="1"/>
  <c r="D465" i="1"/>
  <c r="C494" i="1"/>
  <c r="C457" i="1"/>
  <c r="C459" i="1"/>
  <c r="C507" i="1"/>
  <c r="C447" i="1"/>
  <c r="D494" i="1"/>
  <c r="C464" i="1"/>
  <c r="C517" i="1"/>
  <c r="C458" i="1"/>
  <c r="C486" i="1"/>
  <c r="D466" i="1"/>
  <c r="D450" i="1"/>
  <c r="C487" i="1"/>
  <c r="D457" i="1"/>
  <c r="C484" i="1"/>
  <c r="C467" i="1"/>
  <c r="D492" i="1"/>
  <c r="D485" i="1"/>
  <c r="C470" i="1"/>
  <c r="D468" i="1"/>
  <c r="C448" i="1"/>
  <c r="C460" i="1"/>
  <c r="C469" i="1"/>
  <c r="D503" i="1"/>
  <c r="C462" i="1"/>
  <c r="C456" i="1"/>
  <c r="C450" i="1"/>
  <c r="D486" i="1"/>
  <c r="C516" i="1"/>
  <c r="D487" i="1"/>
  <c r="D459" i="1"/>
  <c r="D460" i="1"/>
  <c r="D447" i="1"/>
  <c r="C488" i="1"/>
  <c r="C476" i="1"/>
  <c r="D477" i="1"/>
  <c r="D448" i="1"/>
  <c r="D516" i="1"/>
  <c r="D495" i="1"/>
  <c r="D462" i="1"/>
  <c r="D467" i="1"/>
  <c r="D446" i="1"/>
  <c r="C510" i="1"/>
  <c r="C449" i="1"/>
  <c r="C496" i="1"/>
  <c r="C466" i="1"/>
  <c r="D463" i="1"/>
  <c r="D507" i="1"/>
  <c r="D484" i="1"/>
  <c r="D458" i="1"/>
  <c r="D464" i="1"/>
  <c r="D470" i="1"/>
  <c r="C461" i="1"/>
  <c r="D476" i="1"/>
  <c r="D469" i="1"/>
  <c r="D456" i="1"/>
  <c r="C352" i="1"/>
  <c r="C356" i="1"/>
  <c r="C360" i="1"/>
  <c r="C364" i="1"/>
  <c r="C368" i="1"/>
  <c r="C372" i="1"/>
  <c r="C376" i="1"/>
  <c r="C380" i="1"/>
  <c r="C384" i="1"/>
  <c r="C388" i="1"/>
  <c r="C392" i="1"/>
  <c r="C396" i="1"/>
  <c r="C400" i="1"/>
  <c r="C404" i="1"/>
  <c r="C408" i="1"/>
  <c r="D364" i="1"/>
  <c r="D368" i="1"/>
  <c r="D372" i="1"/>
  <c r="D376" i="1"/>
  <c r="D380" i="1"/>
  <c r="D384" i="1"/>
  <c r="D388" i="1"/>
  <c r="D392" i="1"/>
  <c r="D396" i="1"/>
  <c r="D400" i="1"/>
  <c r="D404" i="1"/>
  <c r="D408" i="1"/>
  <c r="D367" i="1"/>
  <c r="D387" i="1"/>
  <c r="D407" i="1"/>
  <c r="D352" i="1"/>
  <c r="D356" i="1"/>
  <c r="D360" i="1"/>
  <c r="C353" i="1"/>
  <c r="C357" i="1"/>
  <c r="C361" i="1"/>
  <c r="C365" i="1"/>
  <c r="C369" i="1"/>
  <c r="C373" i="1"/>
  <c r="C377" i="1"/>
  <c r="C381" i="1"/>
  <c r="C385" i="1"/>
  <c r="C389" i="1"/>
  <c r="C393" i="1"/>
  <c r="C397" i="1"/>
  <c r="C401" i="1"/>
  <c r="C405" i="1"/>
  <c r="C409" i="1"/>
  <c r="C363" i="1"/>
  <c r="C379" i="1"/>
  <c r="C399" i="1"/>
  <c r="D363" i="1"/>
  <c r="D379" i="1"/>
  <c r="D399" i="1"/>
  <c r="D353" i="1"/>
  <c r="D357" i="1"/>
  <c r="D361" i="1"/>
  <c r="D365" i="1"/>
  <c r="D369" i="1"/>
  <c r="D373" i="1"/>
  <c r="D377" i="1"/>
  <c r="D381" i="1"/>
  <c r="D385" i="1"/>
  <c r="D389" i="1"/>
  <c r="D393" i="1"/>
  <c r="D397" i="1"/>
  <c r="D401" i="1"/>
  <c r="D405" i="1"/>
  <c r="D409" i="1"/>
  <c r="C355" i="1"/>
  <c r="C371" i="1"/>
  <c r="C383" i="1"/>
  <c r="C395" i="1"/>
  <c r="C407" i="1"/>
  <c r="D371" i="1"/>
  <c r="D383" i="1"/>
  <c r="D403" i="1"/>
  <c r="C354" i="1"/>
  <c r="C358" i="1"/>
  <c r="C362" i="1"/>
  <c r="C366" i="1"/>
  <c r="C370" i="1"/>
  <c r="C374" i="1"/>
  <c r="C378" i="1"/>
  <c r="C382" i="1"/>
  <c r="C386" i="1"/>
  <c r="C390" i="1"/>
  <c r="C394" i="1"/>
  <c r="C398" i="1"/>
  <c r="C402" i="1"/>
  <c r="C406" i="1"/>
  <c r="C410" i="1"/>
  <c r="C367" i="1"/>
  <c r="C391" i="1"/>
  <c r="D355" i="1"/>
  <c r="D391" i="1"/>
  <c r="D354" i="1"/>
  <c r="D358" i="1"/>
  <c r="D362" i="1"/>
  <c r="D366" i="1"/>
  <c r="D370" i="1"/>
  <c r="D374" i="1"/>
  <c r="D378" i="1"/>
  <c r="D382" i="1"/>
  <c r="D386" i="1"/>
  <c r="D390" i="1"/>
  <c r="D394" i="1"/>
  <c r="D398" i="1"/>
  <c r="D402" i="1"/>
  <c r="D406" i="1"/>
  <c r="D410" i="1"/>
  <c r="C359" i="1"/>
  <c r="C375" i="1"/>
  <c r="C387" i="1"/>
  <c r="C403" i="1"/>
  <c r="D359" i="1"/>
  <c r="D375" i="1"/>
  <c r="D395" i="1"/>
  <c r="D48" i="1"/>
  <c r="D220" i="1"/>
  <c r="D54" i="1"/>
  <c r="D103" i="1"/>
  <c r="D271" i="1"/>
  <c r="D307" i="1"/>
  <c r="D417" i="1"/>
  <c r="D425" i="1"/>
  <c r="D433" i="1"/>
  <c r="D55" i="1"/>
  <c r="D272" i="1"/>
  <c r="D418" i="1"/>
  <c r="D56" i="1"/>
  <c r="D419" i="1"/>
  <c r="D427" i="1"/>
  <c r="D319" i="1"/>
  <c r="D422" i="1"/>
  <c r="D57" i="1"/>
  <c r="D219" i="1"/>
  <c r="D420" i="1"/>
  <c r="D428" i="1"/>
  <c r="D338" i="1"/>
  <c r="D430" i="1"/>
  <c r="D58" i="1"/>
  <c r="D132" i="1"/>
  <c r="D421" i="1"/>
  <c r="D429" i="1"/>
  <c r="D414" i="1"/>
  <c r="D59" i="1"/>
  <c r="D133" i="1"/>
  <c r="D162" i="1"/>
  <c r="D205" i="1"/>
  <c r="D264" i="1"/>
  <c r="D320" i="1"/>
  <c r="D339" i="1"/>
  <c r="D415" i="1"/>
  <c r="D423" i="1"/>
  <c r="D431" i="1"/>
  <c r="D206" i="1"/>
  <c r="D265" i="1"/>
  <c r="D306" i="1"/>
  <c r="D351" i="1"/>
  <c r="D416" i="1"/>
  <c r="D424" i="1"/>
  <c r="D432" i="1"/>
  <c r="D426" i="1"/>
  <c r="D43" i="1"/>
  <c r="D6" i="1"/>
  <c r="D44" i="1"/>
  <c r="D45" i="1"/>
  <c r="D46" i="1"/>
  <c r="D47" i="1"/>
  <c r="D41" i="1"/>
  <c r="D49" i="1"/>
  <c r="D42" i="1"/>
  <c r="D50" i="1"/>
  <c r="D437" i="1"/>
  <c r="D438" i="1"/>
  <c r="D454" i="1"/>
  <c r="D483" i="1"/>
  <c r="D502" i="1"/>
  <c r="D439" i="1"/>
  <c r="D455" i="1"/>
  <c r="D440" i="1"/>
  <c r="D444" i="1"/>
  <c r="D445" i="1"/>
  <c r="D474" i="1"/>
  <c r="D501" i="1"/>
  <c r="D475" i="1"/>
  <c r="D482" i="1"/>
  <c r="C440" i="1"/>
  <c r="C433" i="1"/>
  <c r="C429" i="1"/>
  <c r="C425" i="1"/>
  <c r="C432" i="1"/>
  <c r="C428" i="1"/>
  <c r="C424" i="1"/>
  <c r="C431" i="1"/>
  <c r="C427" i="1"/>
  <c r="C423" i="1"/>
  <c r="C430" i="1"/>
  <c r="C426" i="1"/>
  <c r="C422" i="1"/>
  <c r="C439" i="1"/>
  <c r="C455" i="1"/>
  <c r="C438" i="1"/>
  <c r="C502" i="1"/>
  <c r="C483" i="1"/>
  <c r="C454" i="1"/>
  <c r="C437" i="1"/>
  <c r="C501" i="1"/>
  <c r="C482" i="1"/>
  <c r="C475" i="1"/>
  <c r="C474" i="1"/>
  <c r="C445" i="1"/>
  <c r="C444" i="1"/>
  <c r="C49" i="1"/>
  <c r="C41" i="1"/>
  <c r="C48" i="1"/>
  <c r="C47" i="1"/>
  <c r="C46" i="1"/>
  <c r="C45" i="1"/>
  <c r="C44" i="1"/>
  <c r="C43" i="1"/>
  <c r="C50" i="1"/>
  <c r="C42" i="1"/>
  <c r="C417" i="1"/>
  <c r="C205" i="1"/>
  <c r="C162" i="1"/>
  <c r="C63" i="1"/>
  <c r="C416" i="1"/>
  <c r="C351" i="1"/>
  <c r="C161" i="1"/>
  <c r="C133" i="1"/>
  <c r="C59" i="1"/>
  <c r="C415" i="1"/>
  <c r="C339" i="1"/>
  <c r="C320" i="1"/>
  <c r="C220" i="1"/>
  <c r="C132" i="1"/>
  <c r="C58" i="1"/>
  <c r="C414" i="1"/>
  <c r="C338" i="1"/>
  <c r="C319" i="1"/>
  <c r="C219" i="1"/>
  <c r="C57" i="1"/>
  <c r="C421" i="1"/>
  <c r="C272" i="1"/>
  <c r="C56" i="1"/>
  <c r="C420" i="1"/>
  <c r="C307" i="1"/>
  <c r="C271" i="1"/>
  <c r="C55" i="1"/>
  <c r="C419" i="1"/>
  <c r="C306" i="1"/>
  <c r="C265" i="1"/>
  <c r="C103" i="1"/>
  <c r="C54" i="1"/>
  <c r="C418" i="1"/>
  <c r="C264" i="1"/>
  <c r="C206" i="1"/>
  <c r="C35" i="5"/>
  <c r="C33" i="5"/>
  <c r="C30" i="5"/>
  <c r="C29" i="5"/>
  <c r="C28" i="5"/>
  <c r="C27" i="5"/>
  <c r="C26" i="5"/>
  <c r="C24" i="5"/>
  <c r="C23" i="5"/>
  <c r="C22" i="5"/>
  <c r="C21" i="5"/>
  <c r="C20" i="5"/>
  <c r="C19" i="5"/>
  <c r="C18" i="5"/>
  <c r="C16" i="5"/>
  <c r="C15" i="5"/>
  <c r="D4" i="1" l="1"/>
  <c r="D39" i="1" s="1"/>
  <c r="D512" i="1" l="1"/>
  <c r="D317" i="1"/>
  <c r="D336" i="1"/>
  <c r="D499" i="1"/>
  <c r="D101" i="1"/>
  <c r="D269" i="1"/>
  <c r="D61" i="1"/>
  <c r="D159" i="1"/>
  <c r="D262" i="1"/>
  <c r="D472" i="1"/>
  <c r="D130" i="1"/>
  <c r="D203" i="1"/>
  <c r="D442" i="1"/>
  <c r="D304" i="1"/>
  <c r="D452" i="1"/>
  <c r="D52" i="1"/>
  <c r="D217" i="1"/>
  <c r="D480" i="1"/>
  <c r="D435" i="1"/>
  <c r="D349" i="1"/>
</calcChain>
</file>

<file path=xl/sharedStrings.xml><?xml version="1.0" encoding="utf-8"?>
<sst xmlns="http://schemas.openxmlformats.org/spreadsheetml/2006/main" count="4326" uniqueCount="3062">
  <si>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</si>
  <si>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</si>
  <si>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</si>
  <si>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</si>
  <si>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</si>
  <si>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</si>
  <si>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Overview</t>
  </si>
  <si>
    <t>1.9</t>
  </si>
  <si>
    <t>1.10</t>
  </si>
  <si>
    <t>2.7</t>
  </si>
  <si>
    <t>2.8</t>
  </si>
  <si>
    <t>9.4</t>
  </si>
  <si>
    <t>9.6</t>
  </si>
  <si>
    <t>7.1</t>
  </si>
  <si>
    <t>7.6</t>
  </si>
  <si>
    <t>7.8</t>
  </si>
  <si>
    <t>7.13</t>
  </si>
  <si>
    <t>7.14</t>
  </si>
  <si>
    <t>7.19</t>
  </si>
  <si>
    <t>1.19</t>
  </si>
  <si>
    <t>7.21</t>
  </si>
  <si>
    <t>11.12</t>
  </si>
  <si>
    <t>11.3</t>
  </si>
  <si>
    <t>11.19</t>
  </si>
  <si>
    <t>11.20</t>
  </si>
  <si>
    <t>11.23</t>
  </si>
  <si>
    <t>12.1</t>
  </si>
  <si>
    <t>12.3</t>
  </si>
  <si>
    <t>13.6</t>
  </si>
  <si>
    <t>13.14</t>
  </si>
  <si>
    <t>6.1</t>
  </si>
  <si>
    <t>6.3</t>
  </si>
  <si>
    <t>1.20</t>
  </si>
  <si>
    <t>6.6</t>
  </si>
  <si>
    <t>6.8</t>
  </si>
  <si>
    <t>6.9</t>
  </si>
  <si>
    <t>6.18</t>
  </si>
  <si>
    <t>6.19</t>
  </si>
  <si>
    <t>9.9</t>
  </si>
  <si>
    <t>9.10</t>
  </si>
  <si>
    <t>8.4</t>
  </si>
  <si>
    <t>9.12</t>
  </si>
  <si>
    <t>8.5</t>
  </si>
  <si>
    <t>9.15</t>
  </si>
  <si>
    <t>Not specified</t>
  </si>
  <si>
    <t>Key Vehicle Terms</t>
  </si>
  <si>
    <t>Vehicle Terms</t>
  </si>
  <si>
    <t>Comment Box</t>
  </si>
  <si>
    <r>
      <t>Instruction and definition (</t>
    </r>
    <r>
      <rPr>
        <u/>
        <sz val="8"/>
        <color theme="0"/>
        <rFont val="Open Sans"/>
        <family val="2"/>
      </rPr>
      <t>click to see Global Definition Database</t>
    </r>
    <r>
      <rPr>
        <sz val="8"/>
        <color theme="0"/>
        <rFont val="Open Sans"/>
        <family val="2"/>
      </rPr>
      <t>)</t>
    </r>
  </si>
  <si>
    <t>INREV module reference</t>
  </si>
  <si>
    <t>1.1</t>
  </si>
  <si>
    <t>Vehicle Name</t>
  </si>
  <si>
    <t>RG12 Compliance</t>
  </si>
  <si>
    <t>1.2</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</si>
  <si>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</si>
  <si>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</si>
  <si>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RG14 Compliance</t>
  </si>
  <si>
    <t>1.3</t>
  </si>
  <si>
    <t>Contact Person Name</t>
  </si>
  <si>
    <t>RG13 Compliance</t>
  </si>
  <si>
    <t>1.4</t>
  </si>
  <si>
    <t>Contact Person Telephone</t>
  </si>
  <si>
    <t>Use 00 instead of + to define the country code.</t>
  </si>
  <si>
    <t>1.4.1</t>
  </si>
  <si>
    <t>Contact Person Email</t>
  </si>
  <si>
    <t>1.5</t>
  </si>
  <si>
    <t>Data as of Reporting Year</t>
  </si>
  <si>
    <t>Reporting date year of the current submission.</t>
  </si>
  <si>
    <t>1.5.1</t>
  </si>
  <si>
    <t>Reporting Period</t>
  </si>
  <si>
    <t>Quarter, year-to-date or annual reporting time period.</t>
  </si>
  <si>
    <t>1.6</t>
  </si>
  <si>
    <t>Data: Preliminary, Final, Audited</t>
  </si>
  <si>
    <t>1.7</t>
  </si>
  <si>
    <t>Vehicle Jurisdiction</t>
  </si>
  <si>
    <t>The vehicle's country or other jurisdiction, eg Luxembourg.</t>
  </si>
  <si>
    <t>1.8</t>
  </si>
  <si>
    <t xml:space="preserve">Legal Vehicle Structure </t>
  </si>
  <si>
    <t>Indicate the legal vehicle structure from the drop-down selection.</t>
  </si>
  <si>
    <t>Vehicle Structure</t>
  </si>
  <si>
    <t>Open end vehicle represents an investment vehicle with a variable and unlimited amount of capital which may be accepted and has an infinite life. Investors may purchase or redeem units or shares from the vehicle as outlined in contractual agreements. 
Closed end vehicle represents an investment vehicle with a fixed amount of capital and a finite life. Limited liquidity, with the redemption of units provided for at the end of the life of the vehicle.</t>
  </si>
  <si>
    <t>1.9.1</t>
  </si>
  <si>
    <t>Vehicle Type</t>
  </si>
  <si>
    <t xml:space="preserve">Specify the appropriate investment structure, including funds, joint ventures, club deals and separate or single accounts. See detailed definitions under Global Definition Database.
</t>
  </si>
  <si>
    <t xml:space="preserve"> </t>
  </si>
  <si>
    <t>Style - defined by Investment Manager</t>
  </si>
  <si>
    <t>RG18 Compliance</t>
  </si>
  <si>
    <t xml:space="preserve">Target Percentage Non-income Producing Investments </t>
  </si>
  <si>
    <t>The target percentage of investments in non-income producing investments with the aim to generate future income after (re)development, refurbishment or re-letting activities.
INCOME PRODUCING INVESTMENTS are investments in assets for which construction work has been completed and which are owned for the purpose of letting, producing a rental income that is negotiated at arm’s length with third parties.
NON-INCOME PRODUCING INVESTMENTS are investments in assets (either properties or land) that at the time of investment are not producing any rental income and for which either (re)development, refurbishment or re-letting activities have to be undertaken before rental income is possible.</t>
  </si>
  <si>
    <t xml:space="preserve">Target Percentage of (re)Development Exposure </t>
  </si>
  <si>
    <t>The percentage of overall vehicle target Gross Asset Value (GAV) at any point in the life of the vehicle. Development exposure includes any development or redevelopment activities but excludes refurbishment. (RE)DEVELOPMENT includes all activities to obtain or change building or land use permissions and the financing and construction works for the project(s) with the intention to enhance the value of the property. This also includes improvements to enhance the utility or energy conservation of a property. The threshold for the (re)development is that if ≥15% of GAV of an individual asset is spent on (re)development, the whole GAV of that particular asset will be regarded as (re)development. If &lt;15% of GAV of an individual asset is spent on (re)development, the whole GAV of that particular asset will be regarded as refurbishment.</t>
  </si>
  <si>
    <t xml:space="preserve">Target Return Derived from Income </t>
  </si>
  <si>
    <t>Percentage of target return derived from rental income that a vehicle is able to payout on an annual basis.
This criteria is only applicable for a core vehicle. Please select "na" in case of Value Added or Opportunity vehicle.</t>
  </si>
  <si>
    <t xml:space="preserve">Maximum LTV </t>
  </si>
  <si>
    <t>Not yet defined</t>
  </si>
  <si>
    <t xml:space="preserve">Indicate maximum Loan-to-Value (LTV) agreed in the vehicle documentation, if applicable. 
LTV is the consolidated total external leverage at the vehicle level as a percentage of the gross asset value of the vehicle.
</t>
  </si>
  <si>
    <t>1.11</t>
  </si>
  <si>
    <t>Style of the vehicle according to the INREV Style Classification</t>
  </si>
  <si>
    <t>1.12</t>
  </si>
  <si>
    <t>Vehicle Reporting Currency</t>
  </si>
  <si>
    <t>The currency in which all monetary data reported would be denominated.</t>
  </si>
  <si>
    <t>1.13</t>
  </si>
  <si>
    <t>Accounting Standard</t>
  </si>
  <si>
    <t>Indicates the accounting standard used to fill in the SDDS for the underlying vehicle, e.g., Luxembourg GAAP, IFRS-EU, US GAAP. Please provide details in case of vehicle specific accounting standard.</t>
  </si>
  <si>
    <t>RG05; RG06; RG08 Compliance</t>
  </si>
  <si>
    <t>1.14</t>
  </si>
  <si>
    <t xml:space="preserve">Security Identification Number (SI number)/ISIN code </t>
  </si>
  <si>
    <t>List the Security Identification Number (SIN/ISIN), if applicable.</t>
  </si>
  <si>
    <t>1.15</t>
  </si>
  <si>
    <t>Vehicle Auditor, multiple answers possible</t>
  </si>
  <si>
    <t>1.16</t>
  </si>
  <si>
    <t>Vehicle Financial Year-end</t>
  </si>
  <si>
    <t>Vehicle financial year-end (ie fiscal year 31 Mar or 31 Dec of calendar year).</t>
  </si>
  <si>
    <t>1.17</t>
  </si>
  <si>
    <t>Property Valuation Standard</t>
  </si>
  <si>
    <t>Indicate the valuation standards (such as RICS) used in arriving at an opinion of value for the portfolio</t>
  </si>
  <si>
    <t>RG45 Compliance</t>
  </si>
  <si>
    <t>1.18</t>
  </si>
  <si>
    <t>INREV Reporting Guidelines Self-Assessment score</t>
  </si>
  <si>
    <r>
      <t xml:space="preserve">Indicate total compliance % of the vehicle reporting with the INREV Reporting module. </t>
    </r>
    <r>
      <rPr>
        <u/>
        <sz val="8"/>
        <color rgb="FF55585A"/>
        <rFont val="Open Sans"/>
        <family val="2"/>
      </rPr>
      <t>Click to go to INREV Assessment online tool.</t>
    </r>
  </si>
  <si>
    <t>Target IRR</t>
  </si>
  <si>
    <t>Net target IRR indicated at vehicle formation, if applicable.</t>
  </si>
  <si>
    <t>Target LTV</t>
  </si>
  <si>
    <t>1.21</t>
  </si>
  <si>
    <t xml:space="preserve">Type of Valuation </t>
  </si>
  <si>
    <t>Indicate whether valuations are provided by an internal or external valuer.</t>
  </si>
  <si>
    <t>1.22</t>
  </si>
  <si>
    <t>Number of Investors</t>
  </si>
  <si>
    <t>Current number of investors in the vehicle.</t>
  </si>
  <si>
    <t>1.23</t>
  </si>
  <si>
    <t>Multiple shares/unit class type</t>
  </si>
  <si>
    <t>If yes, disclose the different classes of shares in the comment box.</t>
  </si>
  <si>
    <t>1.24</t>
  </si>
  <si>
    <t>Unitized vehicle</t>
  </si>
  <si>
    <t>1.25</t>
  </si>
  <si>
    <t>Redemption limits</t>
  </si>
  <si>
    <t>Critical Dates</t>
  </si>
  <si>
    <t>RG19; RG20 Compliance</t>
  </si>
  <si>
    <t>2.1</t>
  </si>
  <si>
    <t xml:space="preserve">Vehicle Formation Date </t>
  </si>
  <si>
    <t>The date on which the vehicle was legally established and became available for investors.</t>
  </si>
  <si>
    <t>2.2</t>
  </si>
  <si>
    <t>Final Capital Closing Date</t>
  </si>
  <si>
    <t>As defined in the vehicle documentation, the date of the final closing occurs at the end of the equity raising period set by the manager when the vehicle is closed to new commitments.</t>
  </si>
  <si>
    <t>2.3</t>
  </si>
  <si>
    <t>Start of Investment Period Date</t>
  </si>
  <si>
    <t>The beginning of the investment period as defined in the vehicle documentation during which the vehicle can acquire assets.</t>
  </si>
  <si>
    <t>2.4</t>
  </si>
  <si>
    <t>End of Investment Period Date</t>
  </si>
  <si>
    <t>The end of the investment period as defined in the vehicle documentation during which the vehicle can acquire assets.</t>
  </si>
  <si>
    <t>2.5</t>
  </si>
  <si>
    <t>Termination Date</t>
  </si>
  <si>
    <t xml:space="preserve">The specific date, as defined in the vehicle documentation, on which the vehicle is expected to be liquidated and all equity returned to the investors or if such information is not identified within the legal documents, then the anticipated termination date agreed by investor and manager.  </t>
  </si>
  <si>
    <t>2.6</t>
  </si>
  <si>
    <t>Extension Term</t>
  </si>
  <si>
    <t>The maximum pre-determined extensions (in years) at the discretion of the vehicle manager or extensions with advisory board or investor vote.</t>
  </si>
  <si>
    <t>Vehicle Term</t>
  </si>
  <si>
    <t>The term (in years) agreed in the initial vehicle documentation.</t>
  </si>
  <si>
    <t>Inception Date</t>
  </si>
  <si>
    <t>The date on which the vehicle has commenced operations.</t>
  </si>
  <si>
    <t>2.9</t>
  </si>
  <si>
    <t>Other specific critical date</t>
  </si>
  <si>
    <t>Other specific key dates of the vehicle if agreed in the vehicle documentation.</t>
  </si>
  <si>
    <t>2.10</t>
  </si>
  <si>
    <t>Vehicle Level Data</t>
  </si>
  <si>
    <t>Value</t>
  </si>
  <si>
    <t>3.1</t>
  </si>
  <si>
    <t>Gross Asset Value of Vehicle (GAV)</t>
  </si>
  <si>
    <t>Total assets as per vehicle's financial statements under the chosen GAAP before INREV adjustments.</t>
  </si>
  <si>
    <t>RG33 Compliance</t>
  </si>
  <si>
    <t>3.2</t>
  </si>
  <si>
    <t>Net Asset Value of Vehicle (NAV)</t>
  </si>
  <si>
    <t>NAV as per the vehicle's financial statements under the chosen GAAP before INREV adjustments.</t>
  </si>
  <si>
    <t>3.3</t>
  </si>
  <si>
    <t>Cash and Cash Equivalents</t>
  </si>
  <si>
    <t>Cash equivalents are held for the purpose of meeting short-term cash commitments rather than for investment or other purposes.</t>
  </si>
  <si>
    <t>3.4</t>
  </si>
  <si>
    <t>Total Number of Outstanding Shares (if applicable)</t>
  </si>
  <si>
    <t>3.5</t>
  </si>
  <si>
    <t>% of Real Estate Assets Valued during the Reporting Period, Externally</t>
  </si>
  <si>
    <t>Indicates the % of the vehicle's real estate assets that are externally appraised during each valuation cycle (part of the vehicle's valuation policy) by GAV of the accounting framework.</t>
  </si>
  <si>
    <t>RG46 Compliance</t>
  </si>
  <si>
    <t>3.6</t>
  </si>
  <si>
    <t>% of Real Estate Assets Valued during the Reporting Period, Internally</t>
  </si>
  <si>
    <t>Indicates the % of the vehicle's real estate assets that are internally appraised during each valuation cycle (part of the vehicle's valuation policy) by GAV of the accounting framework.</t>
  </si>
  <si>
    <r>
      <t xml:space="preserve">Reconciliation from Reported Net Assets to Fair Value (according to INREV Guidelines)
</t>
    </r>
    <r>
      <rPr>
        <b/>
        <sz val="8"/>
        <color theme="0"/>
        <rFont val="Open Sans"/>
        <family val="2"/>
      </rPr>
      <t>Present figures as follows: Income/Gain [+]; Expense/Loss [-]</t>
    </r>
  </si>
  <si>
    <r>
      <t xml:space="preserve">Instruction and definition </t>
    </r>
    <r>
      <rPr>
        <u/>
        <sz val="8"/>
        <color theme="0"/>
        <rFont val="Open Sans"/>
        <family val="2"/>
      </rPr>
      <t>(click to see INREV NAV Guidelines)</t>
    </r>
  </si>
  <si>
    <t>RG27; RG35; NAV04; G09 Compliance</t>
  </si>
  <si>
    <t>4.1</t>
  </si>
  <si>
    <t>4.1.1</t>
  </si>
  <si>
    <t>Effect of Reclassifying Shareholders' Loans and Hybrid Capital Instruments</t>
  </si>
  <si>
    <t>Investors’ capital can take various forms aside from equity – examples include shareholders' loans and hybrid capital instruments such as convertible bonds. Some vehicles are structured via a combination of equity participations and shareholders' loans.
Shareholder loans and hybrid capital instruments are generally seen as part of the investors’ overall interest in the vehicle. They should be included as a component of equity in the INREV NAV and reclassified as such if they have been classified as liabilities in the financial statements of the vehicle. The amount to be reclassified should reflect the corresponding carrying value of the liabilities in the financial statements.
The existence of such instruments as part of the capital structure of a vehicle at its origination, or investor loans that are pari-passu to their equity stake and at off market loan terms, are indicators, among others, that these items should be reclassified as part of the INREV NAV.
The reclassification should also take account of accrued interest, which is treated in a similar fashion to dividends.</t>
  </si>
  <si>
    <t>4.1.2</t>
  </si>
  <si>
    <t>Effect of Dividends Recorded as a Liability which have not been Distributed</t>
  </si>
  <si>
    <t xml:space="preserve">Under certain circumstances dividends are recorded as a liability but have not yet been legally distributed. For the determination of INREV NAV, these accrued dividends should be reversed to the NAV. </t>
  </si>
  <si>
    <t>4.2</t>
  </si>
  <si>
    <t>NAV after Reclassification of Equity such as Interests and Dividends yet to be Distributed</t>
  </si>
  <si>
    <t>Sum of #4.1, #4.1.1 and #4.1.2.</t>
  </si>
  <si>
    <t>4.2.1</t>
  </si>
  <si>
    <t>Revaluation to Fair Value of Investment Properties</t>
  </si>
  <si>
    <t xml:space="preserve">If a real estate vehicle uses the option to account for investment properties under the cost model, this adjustment represents the impact on NAV of the revaluation of the investment property to fair value.
The effect of straight lining of lease incentives, rent guarantees, insurance claims (for damages, lost rent, etc.) should be taken into account when valuing the property at fair value in accordance with IVS to ensure that any asset is not counted twice in the NAV.
</t>
  </si>
  <si>
    <t>4.2.2</t>
  </si>
  <si>
    <t>Revaluation to Fair Value of Self-Constructed or Developed Investment Property</t>
  </si>
  <si>
    <t>If a real estate vehicle uses the option to account for self-constructed or developed investment property under the cost model, the adjustment represents the impact on NAV of the revaluation of the self-constructed or developed investment property to fair value.</t>
  </si>
  <si>
    <t>4.2.3</t>
  </si>
  <si>
    <t>Revaluation to Fair Value of Property Held for Sale</t>
  </si>
  <si>
    <t xml:space="preserve">Some investment properties may be classified as assets held for sale or as a group of assets held for sale. The carrying value of such investment properties depends on the chosen accounting treatment (either fair value or cost). 
The adjustment represents the impact on NAV of the revaluation of the investment property intended for sale, measured at fair value or cost, to the net realisable value (fair value less disposal costs). </t>
  </si>
  <si>
    <t>4.2.4</t>
  </si>
  <si>
    <t>Revaluation to Fair Value of Property that is Leased to Tenants under a Finance Lease</t>
  </si>
  <si>
    <t>Property that is leased to tenants under a finance lease is initially measured on a net investment basis and subsequently re-measured based on an amortisation pattern reflecting a constant rate of return. 
The adjustment represents the impact on NAV of the revaluation of the finance lease receivable to fair value.</t>
  </si>
  <si>
    <t>4.2.5</t>
  </si>
  <si>
    <t>Revaluation to Fair Value of Real Estate Asset held as Inventory</t>
  </si>
  <si>
    <t xml:space="preserve">Properties intended for sale are measured at the lower of cost or net realisable value in the financial statements. This adjustment represents the impact on the NAV of the revaluation of such properties to net realisable value (fair value less disposal costs). This adjustment should be included under the caption “revaluation to fair value of real estate held as inventory”.
Where the likely disposal date is more than one year from the date of the NAV computation, disposal costs should not be deducted from fair value in calculating this adjustment. </t>
  </si>
  <si>
    <t>4.2.6</t>
  </si>
  <si>
    <t>Revaluation to Fair Value of Other Investments in Real Assets</t>
  </si>
  <si>
    <t xml:space="preserve">Other investments in real assets are normally accounted for at cost. 
The adjustment represents the impact on NAV of the revaluation of other investments in real assets to fair value (in accordance with the fair value assumptions under IVS - International Valuation Standards).
</t>
  </si>
  <si>
    <t>4.2.7</t>
  </si>
  <si>
    <t>Revaluation to Fair Value of Indirect Investments Not Consolidated</t>
  </si>
  <si>
    <t>Indirect investments in real estate, such as investments in associations and joint ventures, have different accounting treatments and carrying values under general accounting frameworks. Such investments can be valued at cost, fair value or net asset value.
The adjustment represents the impact on NAV of the revaluation of indirect investments to fair value if not yet accounted for at fair value.</t>
  </si>
  <si>
    <t>4.2.8</t>
  </si>
  <si>
    <t>Revaluation to Fair Value of Financial Assets and Financial Liabilities</t>
  </si>
  <si>
    <t xml:space="preserve">Financial assets and liabilities such as hedging instruments or debt obligations are generally measured at amortised cost, taking into account any impairment when applicable. The adjustment represents the impact on NAV of the revaluation of financial assets and financial liabilities to fair value as determined in accordance with IVS, if not yet accounted for at fair value.
In addition, vehicles may incur costs for redemption of bank debts as a result from sales of properties. Similar to disposal costs, these costs are generally not accrued. Where the disposal of a property is expected within one year, and therefore, the redemption of the related bank debt is also expected within one year, the bank early redemption costs should be accrued in the NAV.  </t>
  </si>
  <si>
    <t>4.2.9</t>
  </si>
  <si>
    <t>Revaluation to Fair Value of Construction Contracts for Third Parties</t>
  </si>
  <si>
    <t>Construction contracts for third parties are normally accounted for based on the stage of completion. The adjustment represents the impact on NAV of the revaluation of construction contracts for third parties to fair value in accordance with the fair value principles of IVS.</t>
  </si>
  <si>
    <t>4.2.10</t>
  </si>
  <si>
    <t>Set-up Costs (amortised over five years)</t>
  </si>
  <si>
    <t xml:space="preserve">Under different GAAPs, vehicle set-up costs are charged immediately to income after the inception of a vehicle. Such costs should be capitalised and amortised over the first five years of the term of the vehicle.  
The rationale to capitalise and amortise set-up costs is to better reflect the duration of the economic benefits to the vehicle.  
When capitalising and amortising set-up costs, a possible impairment test should be taken into account every time the adjusted NAV is calculated when market circumstances change and it is not expected that the capitalised set-up costs can be utilised with the sale of units of a vehicle. For instance, when a decision is made to liquidate the vehicle or stakeholders no longer expect to recover the economic benefit of such capitalised expenses, they should be written down. </t>
  </si>
  <si>
    <t>4.2.11</t>
  </si>
  <si>
    <t>Acquisition Expenses (amortised over five years)</t>
  </si>
  <si>
    <t xml:space="preserve">Under the fair value model, acquisition expenses of an investment property are effectively charged to income when fair value is calculated at the first subsequent measurement date after acquisition. This results in the fair value of a property on subsequent fair value measurement being lower than the total purchase price of the property, all other things being equal. 
Property acquisition expenses should be capitalised and amortised over the first five years after acquisition of the property. 
The rationale to capitalise and amortise acquisition expenses is to better reflect the duration of the economic benefits to the vehicle of these costs.   
When capitalising and amortising acquisition costs, a possible impairment test should be taken into account every time the adjusted NAV is calculated when market circumstances change and it is not expected that the capitalised acquisition costs can be utilised with the sale of units of a vehicle.  When a property is sold during the amortisation period or is classified as held for sale, the balance of capitalised acquisition expenses of that property should be expensed. </t>
  </si>
  <si>
    <t>4.2.12</t>
  </si>
  <si>
    <t>Contractual Fees</t>
  </si>
  <si>
    <t>A liability represents a present obligation as a result of past events. A fee payable at the end of the life of a vehicle or at any other time during the life of a vehicle may not meet the criteria for recognition as a provision or liability in accordance with the different GAAPs at reporting date. 
Examples of such fees include performance fees, disposal fees, or liquidation fees, representing a present obligation from contractual arrangements.
Most of these fees are normally accrued under different accounting rules. The adjustment represents the impact on the NAV for the amount of the estimated contractual fees payable based on the current NAV of the vehicle if, in rare circumstances, these fees are not already recognised in financial statements produced under different GAAPs and it is probable that they will be incurred. In order to determine the amount of the adjustment, reference should be made to IFRS standards for the measurement (but not necessarily the recognition) of provisions or deferred liabilities. 
A description of the calculation methodology and the terms of the underlying agreement should be disclosed (or reference could be made to the related party disclosures in which such agreements and terms are explained).</t>
  </si>
  <si>
    <t>4.2.13</t>
  </si>
  <si>
    <t>Revaluation to Fair Value of Savings of Purchaser's Costs such as Transfer Taxes</t>
  </si>
  <si>
    <t>Transfer taxes and purchaser’s costs which would be incurred by the purchaser when acquiring a property are generally deducted when determining the fair value of investment properties. 
The effect of an intended sale of shares of a property owning vehicle, rather than the property itself, should be taken into account when determining the amount of the deduction of transfer taxes and purchaser’s costs, to the extent this saving is expected to accrue to the seller when the property is sold.
The adjustment therefore represents the positive impact on the NAV of the possible reduction of the transfer taxes and purchaser’s costs for the benefit of the seller based on the expected sale of shares of the property owning investment vehicle. 
Disclosure should be made on how the estimate of the amount the vehicle manager expects to benefit from intended disposal strategies has been made. Reference should be made to both the current structure and prevailing market conditions.</t>
  </si>
  <si>
    <t>4.2.14</t>
  </si>
  <si>
    <t>Revaluation to Fair Value of Deferred Taxes and Tax Effect of INREV NAV Adjustments</t>
  </si>
  <si>
    <t>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</si>
  <si>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4.2.15</t>
  </si>
  <si>
    <t xml:space="preserve">Effect of Subsidiaries having a Negative Equity (non-recourse) </t>
  </si>
  <si>
    <t xml:space="preserve">The NAV of a consolidated group under the different GAAPs may include the net liability position of subsidiary undertakings. In practice, however, the group may have neither a legal nor a constructive obligation to vehicle the accumulated losses in situations where the financing of the subsidiaries is non-recourse to the vehicle.
In this scenario it is appropriate to make an adjustment when calculating the INREV NAV in order to recognise the group’s interest in such subsidiaries at nil or an adjusted negative amount rather than at a full net liability position, to the extent there is no intention or obligation on the vehicle to make good those losses.
The adjustment represents the positive impact on the NAV of the difference between the negative equity of the specific subsidiary and/or an adjusted negative amount. If the vehicle has granted shareholders' loans to the subsidiary, these should be taken into account. </t>
  </si>
  <si>
    <t>4.2.16</t>
  </si>
  <si>
    <t>Goodwill</t>
  </si>
  <si>
    <t>At acquisition of an entity which is determined to be a business combination, goodwill may arise as a result of a purchase price allocation exercise. Often a major component of such goodwill in property vehicles reflects the difference between the full recognition of deferred tax, purchaser’s costs or similar items in the accounts (which does not generally take account of the likely or intended method of subsequent exit), and the economic value attributed to such items in the actual purchase price. Except where such components of goodwill have not already been written off in the NAV as determined under the different GAAPs, they should be written off in the INREV NAV.</t>
  </si>
  <si>
    <t>4.2.17</t>
  </si>
  <si>
    <t>Non-Controlling Interest Effects on the Above Adjustments</t>
  </si>
  <si>
    <t>This adjustment represents the impact on the NAV of the recognition of non-controlling interest on all of the above adjustments.</t>
  </si>
  <si>
    <t>4.2.18</t>
  </si>
  <si>
    <t>Other Specific Adjustments (I)</t>
  </si>
  <si>
    <t>Only applicable to local GAAP. Additional adjustments to INREV NAV which cannot be captured in the above fields. Provide explanation in the comment box.</t>
  </si>
  <si>
    <t>4.2.19</t>
  </si>
  <si>
    <t>Other Specific Adjustments (II)</t>
  </si>
  <si>
    <t>4.3</t>
  </si>
  <si>
    <t>INREV Net Asset Value of Vehicle (INREV NAV)</t>
  </si>
  <si>
    <t xml:space="preserve">Vehicle NAV (#3.2) adjusted for INREV required items and fair value concepts. </t>
  </si>
  <si>
    <t>4.4</t>
  </si>
  <si>
    <t>Pricing adjustments</t>
  </si>
  <si>
    <t>Represents adjustments performed to NAV for pricing purposes. Sum of #4.4.1 to #4.4.8</t>
  </si>
  <si>
    <t>4.4.1</t>
  </si>
  <si>
    <t>Set-up Costs (amortised over holding period)</t>
  </si>
  <si>
    <t>G09 Best practice</t>
  </si>
  <si>
    <t>4.4.2</t>
  </si>
  <si>
    <t>Acquisition Expenses (amortised over holding period)</t>
  </si>
  <si>
    <t>4.4.3</t>
  </si>
  <si>
    <t>Financing costs (amortised over holding period)</t>
  </si>
  <si>
    <t>4.4.4</t>
  </si>
  <si>
    <t>Performance</t>
  </si>
  <si>
    <t>4.4.5</t>
  </si>
  <si>
    <t>Future distribution</t>
  </si>
  <si>
    <t>4.4.6</t>
  </si>
  <si>
    <t>4.4.7</t>
  </si>
  <si>
    <t>4.4.8</t>
  </si>
  <si>
    <t>4.5</t>
  </si>
  <si>
    <t>Adjusted Net Asset Value for Pricing Purposes</t>
  </si>
  <si>
    <r>
      <t xml:space="preserve">Represents the adjusted vehicle NAV for pricing purposes, using the INREV NAV or another NAV as a base. It can be calculated as sum of #4.3 and #4.4. </t>
    </r>
    <r>
      <rPr>
        <u/>
        <sz val="8"/>
        <color rgb="FF55585A"/>
        <rFont val="Open Sans"/>
        <family val="2"/>
      </rPr>
      <t>See INREV Governance guideline G09 for details on open end fund pricing best practice.</t>
    </r>
  </si>
  <si>
    <t>4.6.1</t>
  </si>
  <si>
    <t>Redemption NAV</t>
  </si>
  <si>
    <t>The redemption value of NAV for open end vehicles following vehicle documentation.</t>
  </si>
  <si>
    <t>4.6.2</t>
  </si>
  <si>
    <t>Other Vehicle Specific NAV</t>
  </si>
  <si>
    <t>Any specific calculation of NAV in case it is agreed in the vehicle documentation.</t>
  </si>
  <si>
    <t>4.7</t>
  </si>
  <si>
    <t>INREV Gross Asset Value of Vehicle (INREV GAV)</t>
  </si>
  <si>
    <t>FEM05; FEM06 Compliance</t>
  </si>
  <si>
    <r>
      <t xml:space="preserve">Result of Vehicle per Accounting Standards
</t>
    </r>
    <r>
      <rPr>
        <b/>
        <sz val="8"/>
        <color theme="0"/>
        <rFont val="Open Sans"/>
        <family val="2"/>
      </rPr>
      <t>Present figures as follows: Income/Gain [+]; Expense/Loss [-]</t>
    </r>
  </si>
  <si>
    <t>5.1</t>
  </si>
  <si>
    <t xml:space="preserve">Gross Operating Income     </t>
  </si>
  <si>
    <t xml:space="preserve">The gross income of all investment properties before deducting general operating expenses. Gross income includes rental income, and all other income associated with a property (e.g., parking). </t>
  </si>
  <si>
    <t>5.2</t>
  </si>
  <si>
    <t>Operating Expenses (repairs and maintenance)</t>
  </si>
  <si>
    <t>Non-recoverable costs incurred during the day-to-day running of a property, such as repairs and maintenance. They exclude insurance, property management fee, utilities, supplies, property taxes, non-recoverable service charge, net finance costs, vehicle-level expenses and fees, capital expenditure, depreciation and income taxes.</t>
  </si>
  <si>
    <t>5.3</t>
  </si>
  <si>
    <t>Other Operating Expenses</t>
  </si>
  <si>
    <t>Non-recoverable costs incurred during the day-to-day running of a property, such as insurance, property management fee, utilities, supplies, property taxes, non-recoverable service charge. They exclude net finance costs, vehicle-level expenses and fees, capital expenditure, depreciation and income taxes.</t>
  </si>
  <si>
    <t>5.4</t>
  </si>
  <si>
    <t>Net Operating Income (NOI)</t>
  </si>
  <si>
    <t>Gross operating income (#5.1) less operating expenses (#5.2 and #5.3). It relates to the operating portfolio of the vehicle and not (re)development assets which are reported under #5.5.</t>
  </si>
  <si>
    <t>5.5</t>
  </si>
  <si>
    <t>Other Non-recurring Net Income</t>
  </si>
  <si>
    <t>Non-recurring non-operating profit income, calculated by subtracting related operating expenses from the revenue of development projects and non-rental revenue.</t>
  </si>
  <si>
    <t>5.6</t>
  </si>
  <si>
    <t>Operational Result</t>
  </si>
  <si>
    <t>Sum of #5.4 and #5.5.</t>
  </si>
  <si>
    <t>5.7</t>
  </si>
  <si>
    <t xml:space="preserve">Net Financing Cost </t>
  </si>
  <si>
    <t>Interest and other costs related to external debt (eg interest expense or income, extension fees, prepayment fees, cost of related interest rate swaps, debt arrangement fees), excluding dividend distribution to investors.</t>
  </si>
  <si>
    <t>5.8</t>
  </si>
  <si>
    <t>Vehicle Level Expenses</t>
  </si>
  <si>
    <t>Non property-related operating expenses of the vehicle. These expenses include costs and fees as accounted for in the financial statements of the vehicle.</t>
  </si>
  <si>
    <t>5.9</t>
  </si>
  <si>
    <t>Tax Expenses</t>
  </si>
  <si>
    <t>5.9.1</t>
  </si>
  <si>
    <t>Current Income Tax Charge</t>
  </si>
  <si>
    <t>Income taxes include all domestic and foreign taxes that are based on taxable profits.
Current tax for current and prior periods is, to the extent that it is unpaid, recognised as a liability. Overpayment of current tax is recognised as an asset. Current tax liabilities (assets) for the current and prior periods are measured at the amount expected to be paid to (recovered from) the taxation authorities, using the tax rates (and tax laws) that have been enacted or substantively enacted by the end of the reporting period.</t>
  </si>
  <si>
    <t>5.9.2</t>
  </si>
  <si>
    <t>Deferred Tax Charge</t>
  </si>
  <si>
    <t>The combined mutation in deferred tax assets and deferred tax liabilities.
Deferred tax asset: The amounts of income taxes recoverable in future periods in respect of:
1) deductible temporary differences 
2) the carry forward of unused tax losses, and 
3) the carry forward of unused tax credits
Deferred tax liability: The amounts of income taxes payable in future periods in respect of taxable temporary differences</t>
  </si>
  <si>
    <t>5.10</t>
  </si>
  <si>
    <t>Unrealised Capital Gain/(Loss)</t>
  </si>
  <si>
    <t>All unrealised capital gains / losses on all vehicle assets and liabilities, accounted for directly through the income statement of the vehicle. Sum of #5.10.1 and #5.10.2.</t>
  </si>
  <si>
    <t>RG42 Compliance</t>
  </si>
  <si>
    <t>5.10.1</t>
  </si>
  <si>
    <t>Unrealised Investment Property Gain/(Loss)</t>
  </si>
  <si>
    <t>See instruction and definition of #5.10.</t>
  </si>
  <si>
    <t>5.10.2</t>
  </si>
  <si>
    <t>Unrealised Non-Property Gain/(Loss)</t>
  </si>
  <si>
    <t>5.11</t>
  </si>
  <si>
    <t>Realised Capital Gain/(Loss)</t>
  </si>
  <si>
    <t>All realised capital gains (losses) on all vehicle assets and liabilities, accounted for directly through the income statement of the vehicle. Sum of #5.11.1 and #5.11.2.</t>
  </si>
  <si>
    <t>5.11.1</t>
  </si>
  <si>
    <t>Realised Investment Property Gain/(Loss)</t>
  </si>
  <si>
    <t>See instruction and definition of #5.11.</t>
  </si>
  <si>
    <t>5.11.2</t>
  </si>
  <si>
    <t>Realised Non-Property Gain/(Loss)</t>
  </si>
  <si>
    <t>5.12</t>
  </si>
  <si>
    <t>Other Items Not Presented Above</t>
  </si>
  <si>
    <t>Items not captured in the lines above due to specific events, eg discontinued operations. Provide explanation in the comment box.</t>
  </si>
  <si>
    <t>5.13</t>
  </si>
  <si>
    <t xml:space="preserve">Total Net Result </t>
  </si>
  <si>
    <t>Sum of #5.6 to #5.12. Reflects the net result in the income statement of the vehicle according to its accounting standards.</t>
  </si>
  <si>
    <t>5.14</t>
  </si>
  <si>
    <t>Other Gain/(Loss) Directly Accounted for in Equity</t>
  </si>
  <si>
    <t>This includes among others the unrealised revaluation of all assets and liabilities held in a currency other than the vehicle's functional currency (CTA), valuation changes of hedge instruments as well as other revaluation items directly accounted for in equity.</t>
  </si>
  <si>
    <t>5.15</t>
  </si>
  <si>
    <t>Total Comprehensive Income</t>
  </si>
  <si>
    <t xml:space="preserve">Financing </t>
  </si>
  <si>
    <t>RG64; RG65; RG66; RG67; RG68 Compliance</t>
  </si>
  <si>
    <t xml:space="preserve">Nominal Value of Debt </t>
  </si>
  <si>
    <t>6.1.1</t>
  </si>
  <si>
    <t xml:space="preserve">Nominal Value of Fixed Interest Rate Debt </t>
  </si>
  <si>
    <t>6.1.2</t>
  </si>
  <si>
    <t xml:space="preserve">Nominal Value of Floating Interest Rate Debt </t>
  </si>
  <si>
    <t>6.2</t>
  </si>
  <si>
    <t>Interest Rate Hedging Ratio</t>
  </si>
  <si>
    <t>Percentage of the nominal value of debt (#6.1) of which the interest rate risk is hedged through derivatives.</t>
  </si>
  <si>
    <t>Fair Value of Debt</t>
  </si>
  <si>
    <t>Mark to market value of fixed and floating interest rate debt excluding shareholders' loans and lease liabilities.</t>
  </si>
  <si>
    <t>6.4</t>
  </si>
  <si>
    <t>Fair Value of Derivatives</t>
  </si>
  <si>
    <t>Sum of #6.4.1 and #6.4.2.</t>
  </si>
  <si>
    <t>6.4.1</t>
  </si>
  <si>
    <t>Fair Value of Derivatives of Interest Rate</t>
  </si>
  <si>
    <t>Mark to market value of interest rate in relation to portfolio debt.</t>
  </si>
  <si>
    <t>6.4.2</t>
  </si>
  <si>
    <t>Fair Value of Derivatives of Currency Hedging</t>
  </si>
  <si>
    <t>Mark to market value of foreign currency hedging instruments.</t>
  </si>
  <si>
    <t>6.4.3</t>
  </si>
  <si>
    <t>Notional Amount of Derivatives of Interest Rate</t>
  </si>
  <si>
    <t>Gross nominal amount of interest rate hedging instruments in relation to third party portfolio debt.</t>
  </si>
  <si>
    <t>6.4.4</t>
  </si>
  <si>
    <t>Notional Amount of Derivatives of Currency Hedging</t>
  </si>
  <si>
    <t>Gross nominal amount of foreign currency hedging instruments in relation to third party portfolio debt.</t>
  </si>
  <si>
    <t>6.5</t>
  </si>
  <si>
    <t>Property Level LTV</t>
  </si>
  <si>
    <t>Vehicle Level LTV</t>
  </si>
  <si>
    <t>RG61 Compliance</t>
  </si>
  <si>
    <t>6.7</t>
  </si>
  <si>
    <t>Property Level Loan-to-Cost</t>
  </si>
  <si>
    <t>Nominal value of debt (#6.1) as a percentage of the (historical acquisition) cost of the investment &amp; development portfolio, including purchasers' costs.</t>
  </si>
  <si>
    <t>Weighted Average Cost of Debt</t>
  </si>
  <si>
    <t xml:space="preserve">Weighted Average Years to Maturity of Debt </t>
  </si>
  <si>
    <t>6.10</t>
  </si>
  <si>
    <t>Total Debt Maturities in 1 year</t>
  </si>
  <si>
    <t>Nominal value of debt (#6.1) maturing within 1 year (not referring to hedging, only to loan terms).</t>
  </si>
  <si>
    <t>6.11</t>
  </si>
  <si>
    <t>Total Debt Maturities in 1-2 year</t>
  </si>
  <si>
    <t>Nominal value of debt (#6.1) maturing between 1-2 years (not referring to hedging, only to loan terms).</t>
  </si>
  <si>
    <t>6.12</t>
  </si>
  <si>
    <t>Total Debt Maturities in 2-3 years</t>
  </si>
  <si>
    <t>Nominal value of debt (#6.1) maturing between 2-3 years (not referring to hedging, only to loan terms).</t>
  </si>
  <si>
    <t>6.13</t>
  </si>
  <si>
    <t>Total Debt Maturities in 3-4 years</t>
  </si>
  <si>
    <t>Nominal value of debt (#6.1) maturing between 3-4 years (not referring to hedging, only to loan terms).</t>
  </si>
  <si>
    <t>6.14</t>
  </si>
  <si>
    <t>Total Debt Maturities in 4-5years</t>
  </si>
  <si>
    <t>Nominal value of debt (#6.1) maturing between 4-5 years (not referring to hedging, only to loan terms).</t>
  </si>
  <si>
    <t>6.15</t>
  </si>
  <si>
    <t>Total Debt Maturities in &gt;5 years</t>
  </si>
  <si>
    <t>Nominal value of debt (#6.1) maturing over 5 years (not referring to hedging, only to loan terms).</t>
  </si>
  <si>
    <t>6.16</t>
  </si>
  <si>
    <t>Number of New / Renewed Debt Facilities</t>
  </si>
  <si>
    <t>Total number of new third party debt facilities (additional borrowing / refinancing) during the reported period. This excludes shareholders' loans and lease liabilities.</t>
  </si>
  <si>
    <t>6.17</t>
  </si>
  <si>
    <t>Amount of New / Renewed Debt Facilities</t>
  </si>
  <si>
    <t>Total value of new third party debt facilities (additional borrowing / refinancing) during the reported period. This excludes shareholders' loans and lease liabilities.</t>
  </si>
  <si>
    <t>Interest Service Coverage Ratio</t>
  </si>
  <si>
    <t>Projected cash NOI over the following four quarters as a ratio of projected interest payments on bank (not shareholders')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</si>
  <si>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Debt Service Coverage Ratio</t>
  </si>
  <si>
    <t>Projected cash NOI over the following four quarters as a ratio of projected interest and scheduled amortisation payments on bank (not shareholder)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</si>
  <si>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6.20</t>
  </si>
  <si>
    <t>Undrawn secured credit lines</t>
  </si>
  <si>
    <t>Undrawn amount of credit lines (revolving lines)</t>
  </si>
  <si>
    <t>Performance (according to INREV Guidelines)</t>
  </si>
  <si>
    <r>
      <rPr>
        <sz val="8"/>
        <color theme="0"/>
        <rFont val="Open Sans"/>
        <family val="2"/>
      </rPr>
      <t xml:space="preserve">Instruction and definition </t>
    </r>
    <r>
      <rPr>
        <u/>
        <sz val="8"/>
        <color theme="0"/>
        <rFont val="Open Sans"/>
        <family val="2"/>
      </rPr>
      <t>(click to see INREV Performance Measurement module)</t>
    </r>
  </si>
  <si>
    <t>RG23; PM03; PM19 Compliance</t>
  </si>
  <si>
    <t>Total Return - Quarter</t>
  </si>
  <si>
    <r>
      <t xml:space="preserve">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</si>
  <si>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PM04 Best practice</t>
  </si>
  <si>
    <t>7.2</t>
  </si>
  <si>
    <t>Total Return - One-Year</t>
  </si>
  <si>
    <t>See instruction and definition of #7.1. Calculated on a rolling four-quarter basis.</t>
  </si>
  <si>
    <t>PM04 Compliance</t>
  </si>
  <si>
    <t>7.3</t>
  </si>
  <si>
    <t>Total Return - Three-Year Annualised</t>
  </si>
  <si>
    <t>See instruction and definition of #7.1. Where a track record exists.</t>
  </si>
  <si>
    <t>7.4</t>
  </si>
  <si>
    <t>Total Return - Five-Year Annualised</t>
  </si>
  <si>
    <t>7.5</t>
  </si>
  <si>
    <t>Total Return - Ten-Year Annualised</t>
  </si>
  <si>
    <t>Total Return - Since Inception Annualised</t>
  </si>
  <si>
    <t>7.7</t>
  </si>
  <si>
    <t>Total Return - One-Year - Gross of fees</t>
  </si>
  <si>
    <r>
      <t xml:space="preserve">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</si>
  <si>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Total Return - Three-Year Annualised - Gross of fees</t>
  </si>
  <si>
    <t>See instruction and definition of #7.7. Where a track record exists.</t>
  </si>
  <si>
    <t>7.9</t>
  </si>
  <si>
    <t>Total Return - Five-Year Annualised - Gross of fees</t>
  </si>
  <si>
    <t>7.10</t>
  </si>
  <si>
    <t>Total Return - Ten-Year Annualised - Gross of fees</t>
  </si>
  <si>
    <t>7.11</t>
  </si>
  <si>
    <t>Total Return - Since Inception Annualised - Gross of fees</t>
  </si>
  <si>
    <t>7.12</t>
  </si>
  <si>
    <t>Net Investment Income - Quarter</t>
  </si>
  <si>
    <r>
      <t xml:space="preserve">Net investment income represents the net operational income of a vehicle, on an accrual basis, containing the income and cost items described in the </t>
    </r>
    <r>
      <rPr>
        <u/>
        <sz val="8"/>
        <color rgb="FF55585A"/>
        <rFont val="Open Sans"/>
        <family val="2"/>
      </rPr>
      <t>INREV Performance Measurement module</t>
    </r>
    <r>
      <rPr>
        <sz val="8"/>
        <color rgb="FF55585A"/>
        <rFont val="Open Sans"/>
        <family val="2"/>
      </rPr>
      <t xml:space="preserve">. This excludes any capital transactions or movements in the reported period, including valuation gains or losses on assets and liabilities, transaction costs, sale proceeds and taxes on capital profits and losses.
</t>
    </r>
  </si>
  <si>
    <t>PM05 Best practice</t>
  </si>
  <si>
    <t>Income Return - Quarter</t>
  </si>
  <si>
    <t xml:space="preserve">Income Return - One-Year </t>
  </si>
  <si>
    <t>PM05 Compliance</t>
  </si>
  <si>
    <t>7.15</t>
  </si>
  <si>
    <t>Income Return - Three-Year Annualised</t>
  </si>
  <si>
    <t>7.16</t>
  </si>
  <si>
    <t>Income Return - Five-Year Annualised</t>
  </si>
  <si>
    <t>7.17</t>
  </si>
  <si>
    <t>Income Return - Ten-Year Annualised</t>
  </si>
  <si>
    <t>7.18</t>
  </si>
  <si>
    <t>Income Return - Since Inception Annualised</t>
  </si>
  <si>
    <t>Income Return - One-Year - Gross of fees</t>
  </si>
  <si>
    <r>
      <t xml:space="preserve">See instruction and definition of #7.13, with gross of fees as described in the </t>
    </r>
    <r>
      <rPr>
        <u/>
        <sz val="8"/>
        <color rgb="FF55585A"/>
        <rFont val="Open Sans"/>
        <family val="2"/>
      </rPr>
      <t>INREV Performance Measurement module</t>
    </r>
    <r>
      <rPr>
        <sz val="8"/>
        <color rgb="FF55585A"/>
        <rFont val="Open Sans"/>
        <family val="2"/>
      </rPr>
      <t>. Vehicle level income return gross of fees should be calculated by using the same calculation for #7.13  excluding fees.</t>
    </r>
  </si>
  <si>
    <t>7.20</t>
  </si>
  <si>
    <t>Income Return - Three-Year Annualised - Gross of fees</t>
  </si>
  <si>
    <t>See instruction and definition of #7.19. Where a track record exists.</t>
  </si>
  <si>
    <t>Income Return - Five-Year Annualised - Gross of fees</t>
  </si>
  <si>
    <t>7.22</t>
  </si>
  <si>
    <t>Income Return - Ten-Year Annualised - Gross of fees</t>
  </si>
  <si>
    <t>7.23</t>
  </si>
  <si>
    <t>Income Return - Since Inception Annualised - Gross of fees</t>
  </si>
  <si>
    <t>7.24</t>
  </si>
  <si>
    <t>Capital Return - Quarter</t>
  </si>
  <si>
    <r>
      <t xml:space="preserve">Realised and unrealised capital gain/loss on assets during the period as a percentage of the time-weighted average NAV over the same period, as defined in the </t>
    </r>
    <r>
      <rPr>
        <u/>
        <sz val="8"/>
        <color rgb="FF55585A"/>
        <rFont val="Open Sans"/>
        <family val="2"/>
      </rPr>
      <t>INREV Performance Measurement module</t>
    </r>
    <r>
      <rPr>
        <sz val="8"/>
        <color rgb="FF55585A"/>
        <rFont val="Open Sans"/>
        <family val="2"/>
      </rPr>
      <t>. The use of the INREV NAV is encouraged. When the INREV NAV is not used and adjustments are made to the vehicle NAV, these should be properly disclosed.</t>
    </r>
  </si>
  <si>
    <t>PM06 Best practice</t>
  </si>
  <si>
    <t>7.25</t>
  </si>
  <si>
    <t xml:space="preserve">Capital Return - One-Year </t>
  </si>
  <si>
    <t>See instruction and definition of #7.24. Calculated on a rolling four-quarter basis.</t>
  </si>
  <si>
    <t>PM06 Compliance</t>
  </si>
  <si>
    <t>7.26</t>
  </si>
  <si>
    <t>Capital Return - Three-Year Annualised</t>
  </si>
  <si>
    <t>See instruction and definition of #7.24. Where a track record exists.</t>
  </si>
  <si>
    <t>7.27</t>
  </si>
  <si>
    <t>Capital Return - Five-Year Annualised</t>
  </si>
  <si>
    <t>7.28</t>
  </si>
  <si>
    <t>Capital Return - Ten-Year Annualised</t>
  </si>
  <si>
    <t>7.29</t>
  </si>
  <si>
    <t>Capital Return - Since Inception Annualised</t>
  </si>
  <si>
    <t>7.30</t>
  </si>
  <si>
    <t>Capital Return - One-Year  - Gross of fees</t>
  </si>
  <si>
    <r>
      <t xml:space="preserve">See instruction and definition of #7.24, with gross of fees as described in the </t>
    </r>
    <r>
      <rPr>
        <u/>
        <sz val="8"/>
        <color rgb="FF55585A"/>
        <rFont val="Open Sans"/>
        <family val="2"/>
      </rPr>
      <t>INREV Performance Measurement module</t>
    </r>
    <r>
      <rPr>
        <sz val="8"/>
        <color rgb="FF55585A"/>
        <rFont val="Open Sans"/>
        <family val="2"/>
      </rPr>
      <t>. Vehicle level income return gross of fees should be calculated by using the same calculation for #7.24  excluding fees.</t>
    </r>
  </si>
  <si>
    <t>7.31</t>
  </si>
  <si>
    <t>Capital Return - Three-Year Annualised - Gross of fees</t>
  </si>
  <si>
    <t>See instruction and definition of #7.30. Where a track record exists.</t>
  </si>
  <si>
    <t>7.32</t>
  </si>
  <si>
    <t>Capital Return - Five-Year Annualised - Gross of fees</t>
  </si>
  <si>
    <t>7.33</t>
  </si>
  <si>
    <t>Capital Return - Ten-Year Annualised - Gross of fees</t>
  </si>
  <si>
    <t>7.34</t>
  </si>
  <si>
    <t>Capital Return - Since Inception Annualised  - Gross of fees</t>
  </si>
  <si>
    <t>7.35</t>
  </si>
  <si>
    <t>Distributed Income Return - Quarter</t>
  </si>
  <si>
    <t>PM07 Compliance</t>
  </si>
  <si>
    <t>7.36</t>
  </si>
  <si>
    <t>Since Inception Internal Rate of Return (SI-IRR)</t>
  </si>
  <si>
    <r>
      <t xml:space="preserve">Applicable to closed end vehicles only. Since inception IRR is the IRR of the Vehicle after all vehicle-level fees, taxes and carried interest are deducted, as described in the </t>
    </r>
    <r>
      <rPr>
        <u/>
        <sz val="8"/>
        <color rgb="FF55585A"/>
        <rFont val="Open Sans"/>
        <family val="2"/>
      </rPr>
      <t>INREV Performance Measurement module</t>
    </r>
    <r>
      <rPr>
        <sz val="8"/>
        <color rgb="FF55585A"/>
        <rFont val="Open Sans"/>
        <family val="2"/>
      </rPr>
      <t>. IRR represents the rate of return based on the present value of a capital investment over the holding period expressed as a percentage of the investment.</t>
    </r>
  </si>
  <si>
    <t>PM08 Compliance</t>
  </si>
  <si>
    <t>7.37</t>
  </si>
  <si>
    <t>Since Inception Internal Rate of Return (SI-IRR) - Gross of fees</t>
  </si>
  <si>
    <t>PM08 Best practice</t>
  </si>
  <si>
    <t>7.38</t>
  </si>
  <si>
    <t>Paid-in Capital Multiple or Paid-in Capital to Committed Capital Multiple - Since Inception</t>
  </si>
  <si>
    <t xml:space="preserve">Applicable to closed end vehicles only. This measure provides information on the level of total commitments drawn down. Calculated as cumulative capital contributed to the vehicle (PIC) over the cumulative capital plus undrawn capital. </t>
  </si>
  <si>
    <t>PM09 Compliance</t>
  </si>
  <si>
    <t>7.39</t>
  </si>
  <si>
    <t>Investment Multiple or Total Value to Paid-in Capital Multiple (TVPI) - Since Inception</t>
  </si>
  <si>
    <t>Applicable to closed end vehicles only. This measure provides information on the total net value of the investment as at a certain date (TV), relative to the capital invested. Calculated as the sum of residual vehicle net assets (NAV) plus aggregate vehicle distributions over the cumulative capital contributed to the vehicle (PIC).</t>
  </si>
  <si>
    <t>PM10 Compliance</t>
  </si>
  <si>
    <t>7.40</t>
  </si>
  <si>
    <t>Realisation Multiple or Cumulative Distributions to Paid-in Capital multiple (DPI) - Since Inception</t>
  </si>
  <si>
    <t xml:space="preserve">Applicable to closed end vehicles only. This measure provides information on the portion of realised return for investors. Calculated as distributions over the cumulative capital contributed to the vehicle (PIC). 
Distributions retained in the vehicle and not paid to the investors are considered as realised.
</t>
  </si>
  <si>
    <t>PM11 Compliance</t>
  </si>
  <si>
    <t>7.41</t>
  </si>
  <si>
    <t>Unrealised Multiple or Residual Value to Paid-in Capital Multiple (RVPI) - Since Inception</t>
  </si>
  <si>
    <t xml:space="preserve">Applicable to closed end vehicles only. This measure provides information on unrealised returns. Calculated as the NAV of the vehicle (Residual Value) over the cumulative capital contributed to the vehicle (PIC).
</t>
  </si>
  <si>
    <t>PM12 Compliance</t>
  </si>
  <si>
    <t>Investment Activity during the Reporting Period</t>
  </si>
  <si>
    <t>Number of acquired properties (standing investment &amp; initial leasing)</t>
  </si>
  <si>
    <t>Number of acquired properties as accounted for in vehicle's statement of financial position for standing investments &amp; initial leasing.</t>
  </si>
  <si>
    <t>RG44 Compliance</t>
  </si>
  <si>
    <t>8.1.1</t>
  </si>
  <si>
    <t>Number of acquired properties ((re)development)</t>
  </si>
  <si>
    <t>Number of acquired properties as accounted for in vehicle's statement of financial position ((re)development).</t>
  </si>
  <si>
    <t>8.1.2</t>
  </si>
  <si>
    <t>Number of forward contracted properties not accounted for in the statement of financial position.</t>
  </si>
  <si>
    <r>
      <t xml:space="preserve">Number of acquired properties not accounted for in the vehicle's  statement of financial position, including forward contracts (which should be taken into consideration in the adjustments of INREV NAV. </t>
    </r>
    <r>
      <rPr>
        <u/>
        <sz val="8"/>
        <color rgb="FF55585A"/>
        <rFont val="Open Sans"/>
        <family val="2"/>
      </rPr>
      <t xml:space="preserve">See NAV-Q12 of the INREV NAV Guidelines. </t>
    </r>
  </si>
  <si>
    <t xml:space="preserve">NAV-Q12 </t>
  </si>
  <si>
    <t>Gross Value of acquired properties (standing investment &amp; initial leasing)</t>
  </si>
  <si>
    <t>Total amount of completed acquisition deals including acquisition costs for the initial leasing &amp; standing investments.</t>
  </si>
  <si>
    <t>8.2.1</t>
  </si>
  <si>
    <t>Total amount capitalized during the reporting period related to the developments (as part of the initial acquisition)</t>
  </si>
  <si>
    <t>8.2.2</t>
  </si>
  <si>
    <t>Remaining total commitments under forward contracts not yet accounted for at reporting date</t>
  </si>
  <si>
    <t>8.3</t>
  </si>
  <si>
    <t>Total capital expenditure</t>
  </si>
  <si>
    <t>Total capital expenditure. Sum of #8.3.1 and #8.3.2</t>
  </si>
  <si>
    <t>8.3.1</t>
  </si>
  <si>
    <t>Amount of Capital Expenditure for standing investments &amp; initial leasing</t>
  </si>
  <si>
    <t xml:space="preserve">Costs related to capital improvements for an standing investments and initial leasing that lengthen the life and increase the value of the assets. This is an addition to any maintenance operating expenses. 
</t>
  </si>
  <si>
    <t>RG56 Compliance</t>
  </si>
  <si>
    <t>8.3.2</t>
  </si>
  <si>
    <t xml:space="preserve">Number of Dispositions </t>
  </si>
  <si>
    <t>Net Proceeds from Dispositions</t>
  </si>
  <si>
    <t>Total proceeds, net of disposition costs and fees.</t>
  </si>
  <si>
    <t>Portfolio Information</t>
  </si>
  <si>
    <t>9.1</t>
  </si>
  <si>
    <t>Total Fair Value of Investment &amp; Development Portfolio</t>
  </si>
  <si>
    <t>9.2</t>
  </si>
  <si>
    <t>Fair Value of Investment Portfolio</t>
  </si>
  <si>
    <t>9.3</t>
  </si>
  <si>
    <t>Share of non-income producing assets in %</t>
  </si>
  <si>
    <t>Non-income producing investments are investments in assets (either properties or land) that at the time of investment are not producing any rental income and for which either (re)development, refurbishment or re-letting activities have to be undertaken before rental income is possible.
Provide approach taken in the comment box.</t>
  </si>
  <si>
    <t>NOI Yield</t>
  </si>
  <si>
    <t>RG45; RG 51 Compliance</t>
  </si>
  <si>
    <t>9.5</t>
  </si>
  <si>
    <t>Net Initial Yield</t>
  </si>
  <si>
    <t>Current passing rent of the portfolio (net of operating costs, recoverable and non recoverable) over the gross property value (including notional acquisition costs).</t>
  </si>
  <si>
    <t>Total Number of Properties</t>
  </si>
  <si>
    <t>RG41 Compliance</t>
  </si>
  <si>
    <t>9.7</t>
  </si>
  <si>
    <t>Gross Leasable Area</t>
  </si>
  <si>
    <t>Total gross leasable area of vehicle's assets which includes common parts. Applicable to buildings only.</t>
  </si>
  <si>
    <t>9.8</t>
  </si>
  <si>
    <t>Total net leasable area of vehicle's assets that does not include common parts.</t>
  </si>
  <si>
    <t>RG50 Compliance</t>
  </si>
  <si>
    <t>Area unit of measurement</t>
  </si>
  <si>
    <t>Please select from dropdown list the unit of area measurement to indicate the unit measurement for all data fields related to area.</t>
  </si>
  <si>
    <t>Occupancy (based on leasable area)</t>
  </si>
  <si>
    <t xml:space="preserve">Percentage of total net leasable floor space being occupied, based on the actual move-in date of tenants. Occupancy = 1 - % of vacancy.  </t>
  </si>
  <si>
    <t>9.11</t>
  </si>
  <si>
    <t>Occupancy (based on rent)</t>
  </si>
  <si>
    <t xml:space="preserve">Calculated as 1 - (Estimated rental income of vacant space / (contractual rental income of occupied space + estimated rental income of vacant space)). 
</t>
  </si>
  <si>
    <t>Lease Expiries (based on rent)</t>
  </si>
  <si>
    <t>9.12.1</t>
  </si>
  <si>
    <t>Lease Expiries: 1-year rolling rent</t>
  </si>
  <si>
    <t>Represents the annual rent expiring in the first year after the financial reporting year (see #9.12)</t>
  </si>
  <si>
    <t>9.12.2</t>
  </si>
  <si>
    <t>Lease Expiries: 2-year rolling rent</t>
  </si>
  <si>
    <t>Represents the annual rent expiring in the second year after the financial reporting year (see #9.12)</t>
  </si>
  <si>
    <t>9.12.3</t>
  </si>
  <si>
    <t>Lease Expiries: 3-year rolling rent</t>
  </si>
  <si>
    <t>Represents the annual rent expiring in the third year after the financial reporting year (see #9.12)</t>
  </si>
  <si>
    <t>9.12.4</t>
  </si>
  <si>
    <t>Lease Expiries: 4-year rolling rent</t>
  </si>
  <si>
    <t>Represents the annual rent expiring in the fourth year after the financial reporting year (see #9.12)</t>
  </si>
  <si>
    <t>9.12.5</t>
  </si>
  <si>
    <t>Lease Expiries: 5-year rolling rent</t>
  </si>
  <si>
    <t>Represents the annual rent expiring in the fifth year after the financial reporting year (see #9.12)</t>
  </si>
  <si>
    <t>9.12.6</t>
  </si>
  <si>
    <t>Lease Expiries: 6-year rolling rent</t>
  </si>
  <si>
    <t>Represents the annual rent expiring in the sixth year after the financial reporting year (see #9.12)</t>
  </si>
  <si>
    <t>9.12.7</t>
  </si>
  <si>
    <t>Lease Expiries: 7-year rolling rent</t>
  </si>
  <si>
    <t>Represents the annual rent expiring in the seventh year after the financial reporting year (see #9.12)</t>
  </si>
  <si>
    <t>9.12.8</t>
  </si>
  <si>
    <t>Lease Expiries: 8-year rolling rent</t>
  </si>
  <si>
    <t>Represents the annual rent expiring in the eighth year after the financial reporting year (see #9.12)</t>
  </si>
  <si>
    <t>9.12.9</t>
  </si>
  <si>
    <t>Lease Expiries: 9-year rolling rent</t>
  </si>
  <si>
    <t>Represents the annual rent expiring in the ninth year after the financial reporting year (see #9.12)</t>
  </si>
  <si>
    <t>9.12.10</t>
  </si>
  <si>
    <t>Lease Expiries: 10-year rolling rent</t>
  </si>
  <si>
    <t>Represents the annual rent expiring in the tenth year after the financial reporting year (see #9.12)</t>
  </si>
  <si>
    <t>9.12.11</t>
  </si>
  <si>
    <t>Lease Expiries: 10-year+ rolling rent</t>
  </si>
  <si>
    <t>Represents the annual rent expiring in the tenth-plus year after the financial reporting year (see #9.12)</t>
  </si>
  <si>
    <t>9.12.12</t>
  </si>
  <si>
    <t>Total Annual Rent</t>
  </si>
  <si>
    <t>Represents sum of annual rent for all in-place leases. Sum of #9.12.1 to #9.12.11</t>
  </si>
  <si>
    <t>9.13</t>
  </si>
  <si>
    <t>Weighted Average Unexpired Lease Term (WAULT)</t>
  </si>
  <si>
    <t>Average remaining lease term in years where shorter of the first tenant break or lease expiry is used, weighted by current headline rent per annum.</t>
  </si>
  <si>
    <t>9.14</t>
  </si>
  <si>
    <t>Fair Value of Development Portfolio</t>
  </si>
  <si>
    <t>RG57 Compliance</t>
  </si>
  <si>
    <t>Current Development Exposure as % of GAV</t>
  </si>
  <si>
    <t>9.16</t>
  </si>
  <si>
    <t xml:space="preserve">Projected % of Current Remaining Capital Commitments to be Invested in Future Development Projects </t>
  </si>
  <si>
    <t>Based on manager's estimates.</t>
  </si>
  <si>
    <t>9.17</t>
  </si>
  <si>
    <t>Cost of Development Portfolio</t>
  </si>
  <si>
    <t>All costs paid up until and including the reporting period in relation to all assets under development.</t>
  </si>
  <si>
    <t>9.18</t>
  </si>
  <si>
    <t xml:space="preserve">Currency Exposure </t>
  </si>
  <si>
    <t xml:space="preserve">Net amount of balances denominated in currencies other than the vehicle currency expressed as a percentage of NAV (#3.2). </t>
  </si>
  <si>
    <t>9.19</t>
  </si>
  <si>
    <t>Top Tenants (percentage of gross rental income)</t>
  </si>
  <si>
    <t xml:space="preserve">The name of the top 10 exposure to tenants by gross rental income and their share in the vehicle based on gross rental income.
If confidentiality issues prohibit disclosing tenant names, please provide a general description of the business purpose of the tenant.  </t>
  </si>
  <si>
    <t>9.19.1</t>
  </si>
  <si>
    <t>Include tenant name in column B (Data) or column E (comment box)</t>
  </si>
  <si>
    <t>9.19.2</t>
  </si>
  <si>
    <t>9.19.3</t>
  </si>
  <si>
    <t>9.19.4</t>
  </si>
  <si>
    <t>9.19.5</t>
  </si>
  <si>
    <t>9.19.6</t>
  </si>
  <si>
    <t>9.19.7</t>
  </si>
  <si>
    <t>9.19.8</t>
  </si>
  <si>
    <t>9.19.9</t>
  </si>
  <si>
    <t>9.19.10</t>
  </si>
  <si>
    <t> </t>
  </si>
  <si>
    <t>Green Credentials</t>
  </si>
  <si>
    <t>10.1</t>
  </si>
  <si>
    <t>GRESB Score, if available</t>
  </si>
  <si>
    <r>
      <t xml:space="preserve">The GRESB score is the result of the Global Real Estate Sustainability Benchmark (GRESB) survey, which is expressed as a percentage of the maximum score (www.gresb.com).  </t>
    </r>
    <r>
      <rPr>
        <u/>
        <sz val="8"/>
        <color rgb="FF55585A"/>
        <rFont val="Open Sans"/>
        <family val="2"/>
      </rPr>
      <t>See #ESG2.2 in ESG SDDS</t>
    </r>
    <r>
      <rPr>
        <sz val="8"/>
        <color rgb="FF55585A"/>
        <rFont val="Open Sans"/>
        <family val="2"/>
      </rPr>
      <t xml:space="preserve">
Note: The GRESB survey does NOT form part of the INREV Reporting Guidelines, unlike the other KPIs in the INREV SDDS</t>
    </r>
  </si>
  <si>
    <t>10.2</t>
  </si>
  <si>
    <t>INREV Sustainability Reporting Guidelines - Compliance Score</t>
  </si>
  <si>
    <r>
      <t xml:space="preserve">Indicate total compliance % of the vehicle reporting with the INREV Reporting module. </t>
    </r>
    <r>
      <rPr>
        <u/>
        <sz val="8"/>
        <color rgb="FF55585A"/>
        <rFont val="Open Sans"/>
        <family val="2"/>
      </rPr>
      <t>Click to go to INREV Assessment online tool.</t>
    </r>
    <r>
      <rPr>
        <sz val="8"/>
        <color rgb="FF55585A"/>
        <rFont val="Open Sans"/>
        <family val="2"/>
      </rPr>
      <t xml:space="preserve"> </t>
    </r>
  </si>
  <si>
    <t>INREV Sustainability Best Practice Module - Adoption Score</t>
  </si>
  <si>
    <r>
      <t xml:space="preserve">Indicate total compliance % of the vehicle reporting with the INREV Sustainability module. </t>
    </r>
    <r>
      <rPr>
        <u/>
        <sz val="8"/>
        <color rgb="FF55585A"/>
        <rFont val="Open Sans"/>
        <family val="2"/>
      </rPr>
      <t>Click to go to INREV Assessment online tool.</t>
    </r>
  </si>
  <si>
    <t>ESG SDDS submitted to investors?</t>
  </si>
  <si>
    <r>
      <t xml:space="preserve">INREV reporting template reflecting vehicle level and asset level ESG data and including the required and recommended ESG KPIs of the INREV Guidelines. </t>
    </r>
    <r>
      <rPr>
        <u/>
        <sz val="8"/>
        <color rgb="FF55585A"/>
        <rFont val="Open Sans"/>
        <family val="2"/>
      </rPr>
      <t>Click to go to INREV ESG SDDS.</t>
    </r>
  </si>
  <si>
    <t>Management Fees and Expense Metrics during the Reporting Period (according to INREV Guidelines)</t>
  </si>
  <si>
    <r>
      <rPr>
        <sz val="8"/>
        <color theme="0"/>
        <rFont val="Open Sans"/>
        <family val="2"/>
      </rPr>
      <t xml:space="preserve">Instruction and definition </t>
    </r>
    <r>
      <rPr>
        <u/>
        <sz val="8"/>
        <color theme="0"/>
        <rFont val="Open Sans"/>
        <family val="2"/>
      </rPr>
      <t>(click to see INREV Fee and Expense Metrics module)</t>
    </r>
  </si>
  <si>
    <t>11.1</t>
  </si>
  <si>
    <t>Fund Management Fees</t>
  </si>
  <si>
    <r>
      <t xml:space="preserve">Also known as investment management or investment advisory fees, fund management fees are typically charged by investment advisors, or managers, for their services regarding the management of the vehicle. See </t>
    </r>
    <r>
      <rPr>
        <u/>
        <sz val="8"/>
        <color rgb="FF55585A"/>
        <rFont val="Open Sans"/>
        <family val="2"/>
      </rPr>
      <t>INREV Fee and Expense Metrics module</t>
    </r>
    <r>
      <rPr>
        <sz val="8"/>
        <color rgb="FF55585A"/>
        <rFont val="Open Sans"/>
        <family val="2"/>
      </rPr>
      <t xml:space="preserve"> for detailed services included in the fund management fee.</t>
    </r>
  </si>
  <si>
    <t>FEM14 Compliance</t>
  </si>
  <si>
    <t>11.2</t>
  </si>
  <si>
    <t>Asset management Fees</t>
  </si>
  <si>
    <r>
      <t xml:space="preserve">Fee typically charged by investment advisors, or managers, for their services regarding the management of the vehicle’s assets. See </t>
    </r>
    <r>
      <rPr>
        <u/>
        <sz val="8"/>
        <color rgb="FF55585A"/>
        <rFont val="Open Sans"/>
        <family val="2"/>
      </rPr>
      <t>INREV Fee and Expense Metrics module</t>
    </r>
    <r>
      <rPr>
        <sz val="8"/>
        <color rgb="FF55585A"/>
        <rFont val="Open Sans"/>
        <family val="2"/>
      </rPr>
      <t xml:space="preserve"> for detailed services included in the asset management fee.</t>
    </r>
  </si>
  <si>
    <t>11.2.1</t>
  </si>
  <si>
    <t>Asset management Fees- portion incl. in TGER</t>
  </si>
  <si>
    <r>
      <t xml:space="preserve">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t>
    </r>
    <r>
      <rPr>
        <u/>
        <sz val="8"/>
        <color rgb="FF55585A"/>
        <rFont val="Open Sans"/>
        <family val="2"/>
      </rPr>
      <t>INREV Fee and expense metrics.</t>
    </r>
  </si>
  <si>
    <t>11.2.2</t>
  </si>
  <si>
    <t>Asset management Fees- portion incl. in REER</t>
  </si>
  <si>
    <r>
      <t xml:space="preserve">Portion of Asset management fees allocated to REER. The investment manager should use best judgement to split its asset management fee services between what is directly attributable to the building and the vehicle management activities, e.g. strategic input, production of asset level business plan. Click here for details around </t>
    </r>
    <r>
      <rPr>
        <u/>
        <sz val="8"/>
        <color rgb="FF55585A"/>
        <rFont val="Open Sans"/>
        <family val="2"/>
      </rPr>
      <t>INREV Fee and expense metrics.</t>
    </r>
  </si>
  <si>
    <t>Performance Fees</t>
  </si>
  <si>
    <t>Also known as incentive fees, promote or carried interest, these are fees charged by investment advisors, or managers, after a predetermined investment performance has been attained. These are fees which have either been paid, accrued, or disclosed as a potential liability. Carried interest represents a re-allocation of equity and should be treated accordingly for accounting, tax or regulatory purposes.</t>
  </si>
  <si>
    <t>11.4</t>
  </si>
  <si>
    <t>Property Management Fees</t>
  </si>
  <si>
    <t>Fee charged by investment advisors, or managers, for the administration, technical and commercial management of real estate. A property management engagement typically involves the managing of property that is owned by another party or entity. This includes property advisory services.</t>
  </si>
  <si>
    <t>11.5</t>
  </si>
  <si>
    <t>Property Acquisition Fees</t>
  </si>
  <si>
    <t>Fee charged by investment advisors, or managers, associated with the closing of a new investment. The fee compensates the real estate investment advisor, or manager, for services rendered in an investment acquisition, including sourcing, negotiating and closing the deal.</t>
  </si>
  <si>
    <t>11.6</t>
  </si>
  <si>
    <t>Property Disposition Fees</t>
  </si>
  <si>
    <t>Fee typically charged by investment advisors, or managers, for services rendered in an investment disposition, including sales marketing, negotiating and closing of the deal.</t>
  </si>
  <si>
    <t>11.7</t>
  </si>
  <si>
    <t>Project Management Fees</t>
  </si>
  <si>
    <t xml:space="preserve">A fee charged to the vehicle by the advisor, or manager, for guiding the design, approval, and execution of a renovation project, as well as the construction process of a development project. These costs may be expensed or capitalised at the property level.  </t>
  </si>
  <si>
    <t>11.8</t>
  </si>
  <si>
    <t>Financing/Debt arrangement Fees</t>
  </si>
  <si>
    <t>Also known as debt arrangement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</si>
  <si>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11.9</t>
  </si>
  <si>
    <t>Wind-up Fees</t>
  </si>
  <si>
    <t>Also known as liquidation fee, it is typically found in liquidating trusts, upon termination and dissolution of the vehicle. The sponsor is responsible for liquidating the partnership in an orderly manner.</t>
  </si>
  <si>
    <t>11.10</t>
  </si>
  <si>
    <t>Internal Leasing Commissions</t>
  </si>
  <si>
    <t>Commissions charged by investment advisors, or managers, after a new lease or a renewal lease is signed. These include marketing of vacant space. Commission ranges vary and may depend on
the market and/or the value of the transaction.</t>
  </si>
  <si>
    <t>11.11</t>
  </si>
  <si>
    <t>Subscription fees</t>
  </si>
  <si>
    <t>One-time fee paid to the manager when investors subscribe to the fund, calculated as investment amount, NAV or NAV per share multiplied by subscription fee rate. This fee is mostly seen in open-end funds. If the amount is paid to the vehicle, then it is not included in TGER</t>
  </si>
  <si>
    <t>Commitment fees</t>
  </si>
  <si>
    <t>A commitment fee is a charge to investors on undrawn committed capital for the duration of the commitment period. This is seen to be part of the fund management fee.</t>
  </si>
  <si>
    <t>11.13</t>
  </si>
  <si>
    <t>Redemption 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</si>
  <si>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</si>
  <si>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11.14</t>
  </si>
  <si>
    <t>Development fees</t>
  </si>
  <si>
    <t>A fee charged to the vehicle by the investment manager for the construction process of a development project. These costs may be expensed or capitalised at the property level.</t>
  </si>
  <si>
    <t>11.15</t>
  </si>
  <si>
    <t>Other Related Fees, please specify</t>
  </si>
  <si>
    <t>Any fees earned by the investment manager, not mentioned under previous fee categories, eg commitment, subscription, redemption. Provide explanation in the comment box.</t>
  </si>
  <si>
    <t>11.16</t>
  </si>
  <si>
    <t>Total Fees earned by the Investment Manager</t>
  </si>
  <si>
    <t>11.17</t>
  </si>
  <si>
    <t>Vehicle fees earned by the manager incl. in TGER</t>
  </si>
  <si>
    <r>
      <t xml:space="preserve">Vehicle fees earned by the manager classified in line with the INREV Guidelines. </t>
    </r>
    <r>
      <rPr>
        <u/>
        <sz val="8"/>
        <color rgb="FF55585A"/>
        <rFont val="Open Sans"/>
        <family val="2"/>
      </rPr>
      <t>Click to see List of fees and costs for items included and excluded from INREV ratios.</t>
    </r>
  </si>
  <si>
    <t>11.17.1</t>
  </si>
  <si>
    <t>Ongoing management fees incl. in TGER</t>
  </si>
  <si>
    <r>
      <t xml:space="preserve">Fund and asset management fees charged by investment managers for their services regarding the everyday running of the vehicle and its portfolio. Click here for detailed calculation guidance for </t>
    </r>
    <r>
      <rPr>
        <u/>
        <sz val="8"/>
        <color rgb="FF55585A"/>
        <rFont val="Open Sans"/>
        <family val="2"/>
      </rPr>
      <t>INREV Fee and expense metrics.</t>
    </r>
  </si>
  <si>
    <t>11.17.2</t>
  </si>
  <si>
    <t>Transaction based management fees incl. in TGER</t>
  </si>
  <si>
    <r>
      <t xml:space="preserve">Fees charged by investment managers for their services regarding the acquisition/disposition of real estate. Click here for detailed calculation guidance for </t>
    </r>
    <r>
      <rPr>
        <u/>
        <sz val="8"/>
        <color rgb="FF55585A"/>
        <rFont val="Open Sans"/>
        <family val="2"/>
      </rPr>
      <t>INREV Fee and expense metrics.</t>
    </r>
  </si>
  <si>
    <t>11.18</t>
  </si>
  <si>
    <t>Other fees earned by the manager excl.from TGER</t>
  </si>
  <si>
    <r>
      <t xml:space="preserve">Other fees earned by the investment manager. </t>
    </r>
    <r>
      <rPr>
        <u/>
        <sz val="8"/>
        <color rgb="FF55585A"/>
        <rFont val="Open Sans"/>
        <family val="2"/>
      </rPr>
      <t>Click to see List of fees and costs for items included and excluded from INREV ratios.</t>
    </r>
  </si>
  <si>
    <t>Vehicle costs included in the TGER</t>
  </si>
  <si>
    <r>
      <t xml:space="preserve">Vehicle costs charged by external service providers classified in line with the INREV Guidelines. </t>
    </r>
    <r>
      <rPr>
        <u/>
        <sz val="8"/>
        <color rgb="FF55585A"/>
        <rFont val="Open Sans"/>
        <family val="2"/>
      </rPr>
      <t>Click to see List of fees and costs for items included and excluded from INREV ratios.</t>
    </r>
  </si>
  <si>
    <t>FEM13 Compliance</t>
  </si>
  <si>
    <t>Time weighted average INREV NAV</t>
  </si>
  <si>
    <r>
      <t xml:space="preserve">INREV NAV calculated on a time weighted basis for INREV expense ratios. </t>
    </r>
    <r>
      <rPr>
        <u/>
        <sz val="8"/>
        <color rgb="FF55585A"/>
        <rFont val="Open Sans"/>
        <family val="2"/>
      </rPr>
      <t>Click here for detailed calculation guidance for INREV fee and expense metrics.</t>
    </r>
  </si>
  <si>
    <t xml:space="preserve"> RG30; FEM13 Recommended</t>
  </si>
  <si>
    <t>11.21</t>
  </si>
  <si>
    <t>Time weighted average INREV GAV</t>
  </si>
  <si>
    <r>
      <t xml:space="preserve">Vehicle GAV adjusted for INREV required items and fair value concepts. Calculated on a time weighted basis for INREV expense ratios. </t>
    </r>
    <r>
      <rPr>
        <u/>
        <sz val="8"/>
        <color rgb="FF55585A"/>
        <rFont val="Open Sans"/>
        <family val="2"/>
      </rPr>
      <t>Click here for detailed calculation guidance for INREV fee and expense metrics.</t>
    </r>
  </si>
  <si>
    <t xml:space="preserve"> RG30; FEM05 Compliance, FEM13 Compliance</t>
  </si>
  <si>
    <t>11.22</t>
  </si>
  <si>
    <t>TGER</t>
  </si>
  <si>
    <t>RG30; FEM05 Compliance</t>
  </si>
  <si>
    <t>NAV TGER</t>
  </si>
  <si>
    <t>RG30; FEM13 Recommended</t>
  </si>
  <si>
    <t>11.24</t>
  </si>
  <si>
    <t>TGER after tax (optional)</t>
  </si>
  <si>
    <t>FEM-Q05 - Optional</t>
  </si>
  <si>
    <t>11.25</t>
  </si>
  <si>
    <t>NAV TGER after tax (optional)</t>
  </si>
  <si>
    <t>11.26</t>
  </si>
  <si>
    <t>Property fees included in the REER</t>
  </si>
  <si>
    <r>
      <t xml:space="preserve">Property fees earned by the manager classified in line with the INREV Guidelines. </t>
    </r>
    <r>
      <rPr>
        <u/>
        <sz val="8"/>
        <color rgb="FF55585A"/>
        <rFont val="Open Sans"/>
        <family val="2"/>
      </rPr>
      <t>Click to see List of fees and costs for items included and excluded from INREV ratios.</t>
    </r>
  </si>
  <si>
    <t>RG30 Compliance</t>
  </si>
  <si>
    <t>11.27</t>
  </si>
  <si>
    <t>Property costs included in the REER</t>
  </si>
  <si>
    <r>
      <t xml:space="preserve">Property costs charged by external service providers classified in line with the INREV Guidelines. </t>
    </r>
    <r>
      <rPr>
        <u/>
        <sz val="8"/>
        <color rgb="FF55585A"/>
        <rFont val="Open Sans"/>
        <family val="2"/>
      </rPr>
      <t>Click to see List of fees and costs for items included and excluded from INREV ratios.</t>
    </r>
  </si>
  <si>
    <t>11.28</t>
  </si>
  <si>
    <t>REER</t>
  </si>
  <si>
    <t>RG30; FEM06 Compliance</t>
  </si>
  <si>
    <t xml:space="preserve"> Capital Commitments &amp; Secondary Market Activity</t>
  </si>
  <si>
    <t>RG22 Compliance</t>
  </si>
  <si>
    <t>Capital Commitments - During the Reporting Period</t>
  </si>
  <si>
    <t>Amount which all investors have committed to subscribe to the vehicle during the reporting period as part of an unexpired subscription agreement.</t>
  </si>
  <si>
    <t>12.2</t>
  </si>
  <si>
    <t>Total Capital Commitments</t>
  </si>
  <si>
    <t>Total gross amount which all investors have committed to subscribe to the vehicle to date as part of an unexpired subscription agreement. Covers both (equity) capital and shareholder loans commitments.</t>
  </si>
  <si>
    <t>12.4</t>
  </si>
  <si>
    <t>Current Capital Closing Period</t>
  </si>
  <si>
    <t>Current capital closing period based on vehicle documentation.</t>
  </si>
  <si>
    <t>12.5</t>
  </si>
  <si>
    <t>% of Equity Traded on Secondary Markets - During the Reporting Period</t>
  </si>
  <si>
    <t>Amount of shares or units as a % of total vehicle equity transferred on the secondary markets during the reporting period. In case no units or shares have been traded on the secondary markets please enter zero.</t>
  </si>
  <si>
    <t>12.6</t>
  </si>
  <si>
    <t>Facilitator of Secondary Market Transactions - During the Reporting Period</t>
  </si>
  <si>
    <t>The party who facilitated the secondary market transactions during the reporting period.</t>
  </si>
  <si>
    <t>12.7</t>
  </si>
  <si>
    <t xml:space="preserve">Total allocated capital </t>
  </si>
  <si>
    <t>12.8</t>
  </si>
  <si>
    <t>Total allocated capital in %</t>
  </si>
  <si>
    <t>Same as above # 12.7. Only as a % of Total Capital Commitments #12.2</t>
  </si>
  <si>
    <t>12.9</t>
  </si>
  <si>
    <t>Redemption requests outstanding</t>
  </si>
  <si>
    <t>All redemption requests outstanding in fund currency at reporting date</t>
  </si>
  <si>
    <t>12.10</t>
  </si>
  <si>
    <t>Redemption requests outstanding in %</t>
  </si>
  <si>
    <t>All redemption request received (#12.9) divided by vehicle NAV (#3.2)</t>
  </si>
  <si>
    <r>
      <t xml:space="preserve">Capital Contributions &amp; Other Payments to Investors
</t>
    </r>
    <r>
      <rPr>
        <b/>
        <sz val="8"/>
        <color theme="0"/>
        <rFont val="Open Sans"/>
        <family val="2"/>
      </rPr>
      <t>Present figures as follows: Vehicle Inflows [+] / Vehicle Outflows [-]</t>
    </r>
  </si>
  <si>
    <t>13.1</t>
  </si>
  <si>
    <t>(Equity) Capital Contributed - During the Reporting period</t>
  </si>
  <si>
    <t>13.2</t>
  </si>
  <si>
    <t xml:space="preserve">(Equity) Capital Redeemed - During the Reporting period </t>
  </si>
  <si>
    <t xml:space="preserve">Amount of (equity) capital redeemed by investors during the reporting period.  
</t>
  </si>
  <si>
    <t>13.3</t>
  </si>
  <si>
    <t>(Equity) Capital Recalled - During the Reporting Period</t>
  </si>
  <si>
    <t>Amount of Capital Contributions previously distributed to investors which has been recalled during the reporting period, eg to meet potential (unexpected) liabilities at the end of vehicle life or for specific investment purposes.</t>
  </si>
  <si>
    <t>13.4</t>
  </si>
  <si>
    <t>Shareholders' Loans Contributed - During Reporting Period</t>
  </si>
  <si>
    <t xml:space="preserve">Amount of capital in the form of shareholders' loans drawn from investors during the reporting period. </t>
  </si>
  <si>
    <t>13.5</t>
  </si>
  <si>
    <t>Shareholders' Loans Repayments - During Reporting Period</t>
  </si>
  <si>
    <t xml:space="preserve">Amount of shareholders' loan principal repaid to investors during the reporting period (does not include payment of interest). </t>
  </si>
  <si>
    <t>Net Capital Contributed - During the Reporting Period</t>
  </si>
  <si>
    <t>Net amount of (equity) capital contributed, recalled capital and shareholders' loans drawn from investors during the reporting period. Sum of #13.1 to #13.5.</t>
  </si>
  <si>
    <t>13.7</t>
  </si>
  <si>
    <t>Interest paid on Shareholders' Loans - During Reporting Period</t>
  </si>
  <si>
    <t>Amount of interest paid to investors during the reporting period relating to shareholders' loans (does not include repayment of principal).</t>
  </si>
  <si>
    <t>13.8</t>
  </si>
  <si>
    <t>Dividend/Profit Distributions - During Reporting Period</t>
  </si>
  <si>
    <t>Total amount of dividend payments and profit distributions to investors during the reporting period, made in accordance with the vehicle documentation.</t>
  </si>
  <si>
    <t>13.9</t>
  </si>
  <si>
    <t xml:space="preserve">Total (Equity) Capital Contributed - Since Inception </t>
  </si>
  <si>
    <t>13.10</t>
  </si>
  <si>
    <t>Total (Equity) Capital Redeemed - Since Inception</t>
  </si>
  <si>
    <t>13.11</t>
  </si>
  <si>
    <t>Total (Equity) Capital Recalled - Since Inception</t>
  </si>
  <si>
    <t>13.12</t>
  </si>
  <si>
    <t>Total Shareholders' Loans Contributed - Since Inception</t>
  </si>
  <si>
    <t>13.13</t>
  </si>
  <si>
    <t>Total Shareholders' Loans Repayments - Since inception</t>
  </si>
  <si>
    <t>Total Net Capital Contributed - Since Inception</t>
  </si>
  <si>
    <t>13.15</t>
  </si>
  <si>
    <t>Total Interest paid on Shareholders' Loans - Since inception</t>
  </si>
  <si>
    <t>13.16</t>
  </si>
  <si>
    <t>Dividend/Profit Distributions - Since Inception</t>
  </si>
  <si>
    <t xml:space="preserve">Distributions                                                                                                                                                                                                                  </t>
  </si>
  <si>
    <t>RG25 Compliance</t>
  </si>
  <si>
    <t>14.1</t>
  </si>
  <si>
    <t>Capital Distributions - During Reporting Period</t>
  </si>
  <si>
    <t xml:space="preserve">Amount of capital returned to investors in accordance with the vehicle documentation (both recallable and non-recallable) during the reporting period. </t>
  </si>
  <si>
    <t>14.2</t>
  </si>
  <si>
    <t>Income Distributions - During the Reporting Period</t>
  </si>
  <si>
    <t>Amount of income distributed to investors in accordance with the vehicle documentation during the reporting period.</t>
  </si>
  <si>
    <t>14.3</t>
  </si>
  <si>
    <t>Total Distributions - During Reporting Period</t>
  </si>
  <si>
    <t>Total amount of distributions made to investors during reporting period. Sum of #14.1 and #14.2.</t>
  </si>
  <si>
    <t>14.3.1</t>
  </si>
  <si>
    <t>Total Distributions Recallable - During Reporting Period</t>
  </si>
  <si>
    <t>Total amount of distributions made to investors in accordance with the vehicle documentation during the reporting period that can be recalled by the vehicle, eg to meet potential (unexpected) liabilities at the end of vehicle life.</t>
  </si>
  <si>
    <t>14.3.2</t>
  </si>
  <si>
    <t>Total Distributions Non-Recallable - During Reporting Period</t>
  </si>
  <si>
    <t>Total amount of distributions made to investors in accordance with the vehicle documentation during the reporting period which cannot be recalled by the vehicle. Calculated as #14.3 less #14.3.1.</t>
  </si>
  <si>
    <t>14.4</t>
  </si>
  <si>
    <t>Capital Distributions - Since inception</t>
  </si>
  <si>
    <t>14.5</t>
  </si>
  <si>
    <t>Income Distributions - Since Inception</t>
  </si>
  <si>
    <t>14.6</t>
  </si>
  <si>
    <t>Total Distributions - Since Inception</t>
  </si>
  <si>
    <t>14.6.1</t>
  </si>
  <si>
    <t>Total Distributions Recallable - Since Inception</t>
  </si>
  <si>
    <t>14.6.2</t>
  </si>
  <si>
    <t>Total Distributions Non-Recallable - Since Inception</t>
  </si>
  <si>
    <t>Capital Flows of the Vehicle (for calculation of the INREV Index)</t>
  </si>
  <si>
    <t>15.1</t>
  </si>
  <si>
    <t xml:space="preserve"> Contribution 1 Amount</t>
  </si>
  <si>
    <t>Any capital paid from the investor(s) into the vehicle.</t>
  </si>
  <si>
    <t>15.2</t>
  </si>
  <si>
    <t xml:space="preserve"> Contribution 1 Date</t>
  </si>
  <si>
    <t>15.3</t>
  </si>
  <si>
    <t xml:space="preserve"> Contribution 2 Amount</t>
  </si>
  <si>
    <t>15.4</t>
  </si>
  <si>
    <t xml:space="preserve"> Contribution 2 Date</t>
  </si>
  <si>
    <t>15.5</t>
  </si>
  <si>
    <t xml:space="preserve"> Contribution 3 Amount</t>
  </si>
  <si>
    <t>15.6</t>
  </si>
  <si>
    <t xml:space="preserve"> Contribution 3 Date</t>
  </si>
  <si>
    <t>15.7</t>
  </si>
  <si>
    <t xml:space="preserve"> Contribution 4 Amount</t>
  </si>
  <si>
    <t>15.8</t>
  </si>
  <si>
    <t xml:space="preserve"> Contribution 4 Date</t>
  </si>
  <si>
    <t>15.9</t>
  </si>
  <si>
    <t xml:space="preserve"> Contribution 5 Amount</t>
  </si>
  <si>
    <t>15.10</t>
  </si>
  <si>
    <t xml:space="preserve"> Contribution 5 Date</t>
  </si>
  <si>
    <t>15.11</t>
  </si>
  <si>
    <t xml:space="preserve"> Contribution 6 Amount</t>
  </si>
  <si>
    <t>15.12</t>
  </si>
  <si>
    <t xml:space="preserve"> Contribution 6 Date</t>
  </si>
  <si>
    <t>15.13</t>
  </si>
  <si>
    <t xml:space="preserve"> Contribution 7 Amount</t>
  </si>
  <si>
    <t>15.14</t>
  </si>
  <si>
    <t xml:space="preserve"> Contribution 7 Date</t>
  </si>
  <si>
    <t>15.15</t>
  </si>
  <si>
    <t xml:space="preserve"> Contribution 8 Amount</t>
  </si>
  <si>
    <t>15.16</t>
  </si>
  <si>
    <t xml:space="preserve"> Contribution 8 Date</t>
  </si>
  <si>
    <t>15.17</t>
  </si>
  <si>
    <t xml:space="preserve"> Contribution 9 Amount</t>
  </si>
  <si>
    <t>15.18</t>
  </si>
  <si>
    <t xml:space="preserve"> Contribution 9 Date</t>
  </si>
  <si>
    <t>15.19</t>
  </si>
  <si>
    <t xml:space="preserve"> Contribution 10 Amount</t>
  </si>
  <si>
    <t>15.20</t>
  </si>
  <si>
    <t xml:space="preserve"> Contribution 10 Date</t>
  </si>
  <si>
    <t>15.21</t>
  </si>
  <si>
    <t>Redemption 1 Amount</t>
  </si>
  <si>
    <t>Return of investors' equity holdings.</t>
  </si>
  <si>
    <t>15.22</t>
  </si>
  <si>
    <t>Redemption 1 Date</t>
  </si>
  <si>
    <t>15.23</t>
  </si>
  <si>
    <t>Redemption 2 Amount</t>
  </si>
  <si>
    <t>15.24</t>
  </si>
  <si>
    <t>Redemption 2 Date</t>
  </si>
  <si>
    <t>15.25</t>
  </si>
  <si>
    <t>Redemption 3 Amount</t>
  </si>
  <si>
    <t>15.26</t>
  </si>
  <si>
    <t>Redemption 3 Date</t>
  </si>
  <si>
    <t>15.27</t>
  </si>
  <si>
    <t>Redemption 4 Amount</t>
  </si>
  <si>
    <t>15.28</t>
  </si>
  <si>
    <t>Redemption 4 Date</t>
  </si>
  <si>
    <t>15.29</t>
  </si>
  <si>
    <t>Redemption 5 Amount</t>
  </si>
  <si>
    <t>15.30</t>
  </si>
  <si>
    <t>Redemption 5 Date</t>
  </si>
  <si>
    <t>15.31</t>
  </si>
  <si>
    <t>Redemption 6 Amount</t>
  </si>
  <si>
    <t>15.32</t>
  </si>
  <si>
    <t>Redemption 6 Date</t>
  </si>
  <si>
    <t>15.33</t>
  </si>
  <si>
    <t>Redemption 7 Amount</t>
  </si>
  <si>
    <t>15.34</t>
  </si>
  <si>
    <t>Redemption 7 Date</t>
  </si>
  <si>
    <t>15.35</t>
  </si>
  <si>
    <t>Redemption 8 Amount</t>
  </si>
  <si>
    <t>15.36</t>
  </si>
  <si>
    <t>Redemption 8 Date</t>
  </si>
  <si>
    <t>15.37</t>
  </si>
  <si>
    <t>Redemption 9 Amount</t>
  </si>
  <si>
    <t>15.38</t>
  </si>
  <si>
    <t>Redemption 9 Date</t>
  </si>
  <si>
    <t>15.39</t>
  </si>
  <si>
    <t>Redemption 10 Amount</t>
  </si>
  <si>
    <t>15.40</t>
  </si>
  <si>
    <t>Redemption 10 Date</t>
  </si>
  <si>
    <t>15.41</t>
  </si>
  <si>
    <t xml:space="preserve">Distribution 1 Amount </t>
  </si>
  <si>
    <t xml:space="preserve">Dividends (profit distribution) paid from the vehicle to its shareholder(s). </t>
  </si>
  <si>
    <t>15.42</t>
  </si>
  <si>
    <t>Distribution 1 Date</t>
  </si>
  <si>
    <t>15.43</t>
  </si>
  <si>
    <t>Distribution 2 Amount</t>
  </si>
  <si>
    <t>15.44</t>
  </si>
  <si>
    <t>Distribution 2 Date</t>
  </si>
  <si>
    <t>15.45</t>
  </si>
  <si>
    <t>Distribution 3 Amount</t>
  </si>
  <si>
    <t>15.46</t>
  </si>
  <si>
    <t>Distribution 3 Date</t>
  </si>
  <si>
    <t>15.47</t>
  </si>
  <si>
    <t>Distribution 4 Amount</t>
  </si>
  <si>
    <t>15.48</t>
  </si>
  <si>
    <t>Distribution 4 Date</t>
  </si>
  <si>
    <t>15.49</t>
  </si>
  <si>
    <t>Distribution 5 Amount</t>
  </si>
  <si>
    <t>15.50</t>
  </si>
  <si>
    <t>Distribution 5 Date</t>
  </si>
  <si>
    <t>15.51</t>
  </si>
  <si>
    <t>Distribution 6 Amount</t>
  </si>
  <si>
    <t>15.52</t>
  </si>
  <si>
    <t>Distribution 6 Date</t>
  </si>
  <si>
    <t>15.53</t>
  </si>
  <si>
    <t>Distribution 7 Amount</t>
  </si>
  <si>
    <t>15.54</t>
  </si>
  <si>
    <t>Distribution 7 Date</t>
  </si>
  <si>
    <t>15.55</t>
  </si>
  <si>
    <t>Distribution 8 Amount</t>
  </si>
  <si>
    <t>15.56</t>
  </si>
  <si>
    <t>Distribution 8 Date</t>
  </si>
  <si>
    <t>15.57</t>
  </si>
  <si>
    <t>Distribution 9 Amount</t>
  </si>
  <si>
    <t>15.58</t>
  </si>
  <si>
    <t>Distribution 9 Date</t>
  </si>
  <si>
    <t>15.59</t>
  </si>
  <si>
    <t>Distribution 10 Amount</t>
  </si>
  <si>
    <t>15.60</t>
  </si>
  <si>
    <t>Distribution 10 Date</t>
  </si>
  <si>
    <t>Placeholders for INREV Index submission</t>
  </si>
  <si>
    <t>15.61</t>
  </si>
  <si>
    <t>Placeholder Amount</t>
  </si>
  <si>
    <t>Reservations to accommodate any additional capital events during the reporting period.</t>
  </si>
  <si>
    <t>15.62</t>
  </si>
  <si>
    <t>Placeholder Date</t>
  </si>
  <si>
    <t>15.63</t>
  </si>
  <si>
    <t>15.64</t>
  </si>
  <si>
    <t>15.65</t>
  </si>
  <si>
    <t>15.66</t>
  </si>
  <si>
    <t>15.67</t>
  </si>
  <si>
    <t>15.68</t>
  </si>
  <si>
    <t>15.69</t>
  </si>
  <si>
    <t>15.70</t>
  </si>
  <si>
    <t>15.71</t>
  </si>
  <si>
    <t>15.72</t>
  </si>
  <si>
    <t>15.73</t>
  </si>
  <si>
    <t>15.74</t>
  </si>
  <si>
    <t>15.75</t>
  </si>
  <si>
    <t>15.76</t>
  </si>
  <si>
    <t>15.77</t>
  </si>
  <si>
    <t>15.78</t>
  </si>
  <si>
    <t>15.79</t>
  </si>
  <si>
    <t>15.80</t>
  </si>
  <si>
    <t>Investor Level Data</t>
  </si>
  <si>
    <t>H</t>
  </si>
  <si>
    <t>Investor Contact Details</t>
  </si>
  <si>
    <t>16.1</t>
  </si>
  <si>
    <t>Investor Name</t>
  </si>
  <si>
    <t>16.2</t>
  </si>
  <si>
    <t>Contact person Name</t>
  </si>
  <si>
    <t>16.3</t>
  </si>
  <si>
    <t>Contact person Telephone</t>
  </si>
  <si>
    <t>Please use 00 instead of + to define the country code.</t>
  </si>
  <si>
    <t>16.3.1</t>
  </si>
  <si>
    <t xml:space="preserve">Value and Ownership </t>
  </si>
  <si>
    <t>17.1</t>
  </si>
  <si>
    <t>Name of Investor's Share/Unit Class in Vehicle (if applicable)</t>
  </si>
  <si>
    <t>Name or category of investor's units in vehicle</t>
  </si>
  <si>
    <t>17.2</t>
  </si>
  <si>
    <t>Investor's Economic Share of Vehicle (%)</t>
  </si>
  <si>
    <t>Percentage interest of investor in vehicle (economic interest based on contributed equity and shareholder loan capital).</t>
  </si>
  <si>
    <t>17.3</t>
  </si>
  <si>
    <t xml:space="preserve">Fair Value of Investor's Stake in Vehicle according to INREV Reporting Guidelines </t>
  </si>
  <si>
    <t>Investor share of INREV NAV (# 4.3).</t>
  </si>
  <si>
    <t>17.3.1</t>
  </si>
  <si>
    <t>Fair Value of Investor's Stake in Vehicle according to Net Asset Value for Pricing Purposes</t>
  </si>
  <si>
    <t>Investor share of INREV NAV for pricing purposes (# 4.5).</t>
  </si>
  <si>
    <t>17.4</t>
  </si>
  <si>
    <t>Number of Shares/Units owned by Investor in Vehicle</t>
  </si>
  <si>
    <t>Amount of issued shares/units owned directly or indirectly by the investor</t>
  </si>
  <si>
    <t>17.5</t>
  </si>
  <si>
    <t>Fair Value of Investor's Stake in Vehicle per Share/Unit per INREV NAV</t>
  </si>
  <si>
    <t>Fair value of investor's stake in vehicle according to INREV NAV in Reporting guidelines (# 17.3) divided by the number of shares/units owned by the investor (#17.4).</t>
  </si>
  <si>
    <t>17.6</t>
  </si>
  <si>
    <t>Fair Value of Investor's Stake in Vehicle per Share/Unit per pricing NAV</t>
  </si>
  <si>
    <t>Fair value of investor's stake in vehicle according to Net Asset Value for Pricing Purposes (#17.3.1) divided by the number of shares/units owned by the investor (#17.4).</t>
  </si>
  <si>
    <t xml:space="preserve">Investor's Portion of Fees to the Manager and Affiliates </t>
  </si>
  <si>
    <t>RG26; RG30; RG34 Compliance</t>
  </si>
  <si>
    <t>18.1</t>
  </si>
  <si>
    <t>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t>
  </si>
  <si>
    <t>18.2</t>
  </si>
  <si>
    <r>
      <t xml:space="preserve">Fee typically charged by investment advisors, or managers, for their services regarding the management of the vehicle’s assets. See </t>
    </r>
    <r>
      <rPr>
        <u/>
        <sz val="8"/>
        <color rgb="FF55585A"/>
        <rFont val="Open Sans"/>
        <family val="2"/>
      </rPr>
      <t>INREV Fee and Expense Metrics</t>
    </r>
    <r>
      <rPr>
        <sz val="8"/>
        <color rgb="FF55585A"/>
        <rFont val="Open Sans"/>
        <family val="2"/>
      </rPr>
      <t xml:space="preserve"> module for detailed services included in the asset management fee.</t>
    </r>
  </si>
  <si>
    <t>18.3</t>
  </si>
  <si>
    <t>18.4</t>
  </si>
  <si>
    <t>18.5</t>
  </si>
  <si>
    <t>18.6</t>
  </si>
  <si>
    <t>18.7</t>
  </si>
  <si>
    <t>18.8</t>
  </si>
  <si>
    <t>Financing/ Debt arrangement fee</t>
  </si>
  <si>
    <t>Also known as financing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</si>
  <si>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18.9</t>
  </si>
  <si>
    <t>18.10</t>
  </si>
  <si>
    <t>Commissions charged by investment advisors, or managers, after a new lease or a renewal lease is signed. These include marketing of vacant space. Commission ranges vary and may depend on the market and/or the value of the transaction.</t>
  </si>
  <si>
    <t>18.11</t>
  </si>
  <si>
    <t>18.12</t>
  </si>
  <si>
    <t>18.13</t>
  </si>
  <si>
    <t>18.14</t>
  </si>
  <si>
    <t>18.15</t>
  </si>
  <si>
    <t>Any fees earned by the investment manager, not mentioned under previous fee categories. Provide explanation in the comment box.</t>
  </si>
  <si>
    <t>18.16</t>
  </si>
  <si>
    <t>Adjustment for other fee adjustments</t>
  </si>
  <si>
    <t>Any adjustments performed as a result of different share classes (net basis)</t>
  </si>
  <si>
    <t>18.17</t>
  </si>
  <si>
    <t xml:space="preserve">Total Fees </t>
  </si>
  <si>
    <t>Sum of all fees mentioned above (#18.1 to #18.16).</t>
  </si>
  <si>
    <t xml:space="preserve">Investor Capital Commitments                                                                                                                                                                                      </t>
  </si>
  <si>
    <t>19.1</t>
  </si>
  <si>
    <t>Amount which the investor committed to subscribe to the vehicle during the reporting period as part of an unexpired subscription agreement.</t>
  </si>
  <si>
    <t>19.2</t>
  </si>
  <si>
    <t>Total gross amount which the investor committed to subscribe to the vehicle to date as part of an unexpired subscription agreement. Covers both (equity) capital and shareholder loans commitments.</t>
  </si>
  <si>
    <t>19.3</t>
  </si>
  <si>
    <t>Remaining Capital Commitments</t>
  </si>
  <si>
    <t xml:space="preserve">Undrawn commitments which the investor is still bound to provide according to unexpired subscription agreements either as equity capital or shareholder loans.
</t>
  </si>
  <si>
    <t>19.4</t>
  </si>
  <si>
    <t>Applicable to closed end funds.
Total allocated capital is calculated as Total Net Capital Contributed since inception Drawn capital (see #13.13)
+ Capital part of closed investments but financed by Credit/Bridge facility
+ Capital part of signed and not closed investments
+ Capital part of approved but not signed investments.
This represent the amount of the respective investor.</t>
  </si>
  <si>
    <t>19.5</t>
  </si>
  <si>
    <t>Same as above # 19.4. Only as a % of Total Capital Commitments #19.2</t>
  </si>
  <si>
    <t>Investor Contributions &amp; Other Receipts</t>
  </si>
  <si>
    <t>20.1</t>
  </si>
  <si>
    <t xml:space="preserve">Amount of (equity) capital drawn from the investor during the reporting period as part of a subscription agreement (gross of redemptions and excluding any recalled capital).  
</t>
  </si>
  <si>
    <t>20.2</t>
  </si>
  <si>
    <t xml:space="preserve">Amount of (equity) capital redeemed by the investor during the reporting period.  
</t>
  </si>
  <si>
    <t>20.3</t>
  </si>
  <si>
    <t>Amount of Capital Contributions previously distributed to the investor which has been recalled during the reporting period, eg to meet potential (unexpected) liabilities at the end of vehicle life or for specific investment purposes.</t>
  </si>
  <si>
    <t>20.4</t>
  </si>
  <si>
    <t xml:space="preserve">Amount of capital in the form of shareholders' loans drawn from the investor during the reporting period. </t>
  </si>
  <si>
    <t>20.5</t>
  </si>
  <si>
    <t xml:space="preserve">Amount of shareholders' loan principal repaid to the investor during the reporting period (does not include payment of interest). </t>
  </si>
  <si>
    <t>20.6</t>
  </si>
  <si>
    <t xml:space="preserve">Net amount of (equity) capital contributed, recalled capital and shareholders' loans drawn from the investor during the reporting period. Sum of #20.1 to #20.5. </t>
  </si>
  <si>
    <t>20.7</t>
  </si>
  <si>
    <t>Amount of interest paid to the investor during the reporting period relating to shareholders' loans (does not include repayment of principal).</t>
  </si>
  <si>
    <t>20.8</t>
  </si>
  <si>
    <t>Total amount of dividend payments and profit distributions to the investor during the reporting period, made in accordance with the vehicle documentation.</t>
  </si>
  <si>
    <t>20.9</t>
  </si>
  <si>
    <t xml:space="preserve">Amount of (equity) capital drawn from the investor since inception as part of a subscription agreement (gross of redemptions and excluding any recalled capital).
</t>
  </si>
  <si>
    <t>20.10</t>
  </si>
  <si>
    <t xml:space="preserve">Amount of (equity) capital redeemed by the investor since inception.  
</t>
  </si>
  <si>
    <t>20.11</t>
  </si>
  <si>
    <t>Amount of capital contributions previously distributed to the investor which has been recalled since inception, eg to meet potential (unexpected) liabilities at the end of vehicle life or for specific investment purposes.</t>
  </si>
  <si>
    <t>20.12</t>
  </si>
  <si>
    <t xml:space="preserve">Amount of capital in the form of shareholders' loans drawn from the investor since inception. </t>
  </si>
  <si>
    <t>20.13</t>
  </si>
  <si>
    <t xml:space="preserve">Amount of shareholders' loan principal repaid to the investor since inception (does not include payment of interest). </t>
  </si>
  <si>
    <t>20.14</t>
  </si>
  <si>
    <t>Net amount of (equity) capital, recalled capital and shareholders' loans drawn from the investor since inception. Sum of #20.9 to #20.13.</t>
  </si>
  <si>
    <t>20.15</t>
  </si>
  <si>
    <t>Amount of interest paid to the investor since inception relating to shareholder loans (does not include repayment of principal).</t>
  </si>
  <si>
    <t>20.16</t>
  </si>
  <si>
    <t>Total amount of dividend payments and profit distributions to the investor since inception, made in accordance with the vehicle documentation.</t>
  </si>
  <si>
    <t xml:space="preserve">Investor Distributions                                                                                                                                                                                                                                             </t>
  </si>
  <si>
    <t>21.1</t>
  </si>
  <si>
    <t xml:space="preserve">Amount of capital returned to the investor in accordance with the vehicle documentation (both recallable and non-recallable) during the reporting period. </t>
  </si>
  <si>
    <t>21.2</t>
  </si>
  <si>
    <t>Amount of income distributed to the investor in accordance with the vehicle documentation during the reporting period.</t>
  </si>
  <si>
    <t>21.3</t>
  </si>
  <si>
    <t>Total amount of distributions made to the investor during reporting period. Sum of #21.1 and #21.2.</t>
  </si>
  <si>
    <t>21.3.1</t>
  </si>
  <si>
    <t>Total amount of distributions made to the investor in accordance with the vehicle documentation during the reporting period that can be recalled by the vehicle, eg to meet potential (unexpected) liabilities at the end of vehicle life.</t>
  </si>
  <si>
    <t>21.3.2</t>
  </si>
  <si>
    <t>Total amount of distributions made to the investor in accordance with the vehicle documentation during the reporting period which cannot be recalled by the vehicle. Calculated as #21.3 less #21.3.1.</t>
  </si>
  <si>
    <t>21.4</t>
  </si>
  <si>
    <t>Amount of capital returned to the investor in accordance with the vehicle documentation (both recallable and non-recallable) since inception.</t>
  </si>
  <si>
    <t>21.5</t>
  </si>
  <si>
    <t>Total amount of income distributed to the investor in accordance with the vehicle documentation since inception.</t>
  </si>
  <si>
    <t>21.6</t>
  </si>
  <si>
    <t>Total amount of distributions made to the investor since inception. Sum of #21.4 and #21.5.</t>
  </si>
  <si>
    <t>21.6.1</t>
  </si>
  <si>
    <t>Total amount of distributions made to the investor in accordance with the vehicle documentation since inception, that is unexpired as at reporting period, and can be recalled by the Vehicle, eg to meet potential (unexpected) liabilities at the end of vehicle life.</t>
  </si>
  <si>
    <t>21.6.2</t>
  </si>
  <si>
    <t>Total amount of distributions made to the investor in accordance with the vehicle documentation since inception which cannot be recalled by the vehicle. Calculated as #21.6 less #21.6.1.</t>
  </si>
  <si>
    <t xml:space="preserve">Investor Returns                                                                                                                                                                                                                                             </t>
  </si>
  <si>
    <t xml:space="preserve">Data  </t>
  </si>
  <si>
    <t>22.1</t>
  </si>
  <si>
    <t>Since Inception Net Internal Rate of Return (SI-IRR)</t>
  </si>
  <si>
    <t>This is already included in Vehicle level data sheet.
Relevant mostly for larger investors where the IRR differs to vehicle level due to different fees. This should reflect the most accurate IRR to be followed by any investor (net IRR reflecting investor specific Fee conditions/Fee discounts).
Should be included in INREV SDDS.</t>
  </si>
  <si>
    <t>22.2</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</si>
  <si>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t>
  </si>
  <si>
    <t>22.3</t>
  </si>
  <si>
    <t> Applicable to closed end vehicles only. This measure provides information on unrealised returns. Calculated as the NAV of the vehicle (Residual Value) over the cumulative capital contributed to the vehicle (PIC).</t>
  </si>
  <si>
    <t>22.4</t>
  </si>
  <si>
    <t xml:space="preserve">Since Inception Internal Rate of Return (SI-IRR) - projected/forecasted KPI </t>
  </si>
  <si>
    <t>If relevant, provide a projected Since inception IRR</t>
  </si>
  <si>
    <t>Reconciliation from Reported Net Assets to Fair Value (according to INREV Guidelines)</t>
  </si>
  <si>
    <t>Result of Vehicle per Accounting Standards</t>
  </si>
  <si>
    <t>Financing</t>
  </si>
  <si>
    <t>Capital Contributions &amp; Other Payments to Investors</t>
  </si>
  <si>
    <t>Portfolio Allocation</t>
  </si>
  <si>
    <t>% Vehicle GAV (per #3.1 Vehicle Level Data)</t>
  </si>
  <si>
    <t>Office</t>
  </si>
  <si>
    <t>Retail</t>
  </si>
  <si>
    <t>Industrial / Logistics</t>
  </si>
  <si>
    <t>Residential</t>
  </si>
  <si>
    <t>Mixed</t>
  </si>
  <si>
    <t>Parking</t>
  </si>
  <si>
    <t>Student Housing</t>
  </si>
  <si>
    <t>Hotel</t>
  </si>
  <si>
    <t>Leisure</t>
  </si>
  <si>
    <t>Health Care</t>
  </si>
  <si>
    <t>Aged care</t>
  </si>
  <si>
    <t>Education</t>
  </si>
  <si>
    <t>Agricultural</t>
  </si>
  <si>
    <t>Other real estate type</t>
  </si>
  <si>
    <t>Healthcare</t>
  </si>
  <si>
    <t>TOTAL</t>
  </si>
  <si>
    <t>Total Cash Balance</t>
  </si>
  <si>
    <t>Total other assets</t>
  </si>
  <si>
    <t>Real Estate Portfolio by Country</t>
  </si>
  <si>
    <t>Asset level data</t>
  </si>
  <si>
    <t>PLACEHOLDER</t>
  </si>
  <si>
    <t>Identifier</t>
  </si>
  <si>
    <t>ALD1.1</t>
  </si>
  <si>
    <t>ALD1.2</t>
  </si>
  <si>
    <t>ALD1.3</t>
  </si>
  <si>
    <t>ALD1.4</t>
  </si>
  <si>
    <t>ALD1.5</t>
  </si>
  <si>
    <t>ALD1.6</t>
  </si>
  <si>
    <t>ALD1.7</t>
  </si>
  <si>
    <t>ALD1.8</t>
  </si>
  <si>
    <t>ALD1.9</t>
  </si>
  <si>
    <t>ALD1.10</t>
  </si>
  <si>
    <t>ALD1.11</t>
  </si>
  <si>
    <t>ALD1.12</t>
  </si>
  <si>
    <t>ALD1.13</t>
  </si>
  <si>
    <t>ALD1.14</t>
  </si>
  <si>
    <t>ALD1.15</t>
  </si>
  <si>
    <t>ALD1.16</t>
  </si>
  <si>
    <t>ALD1.17</t>
  </si>
  <si>
    <t>ALD1.18</t>
  </si>
  <si>
    <t>ALD2.1</t>
  </si>
  <si>
    <t>ALD2.2</t>
  </si>
  <si>
    <t>ALD2.3</t>
  </si>
  <si>
    <t>ALD2.4</t>
  </si>
  <si>
    <t>ALD2.5</t>
  </si>
  <si>
    <t>ALD2.6</t>
  </si>
  <si>
    <t>ALD2.7</t>
  </si>
  <si>
    <t>ALD2.8</t>
  </si>
  <si>
    <t>ALD2.9</t>
  </si>
  <si>
    <t>ALD2.10</t>
  </si>
  <si>
    <t>ALD2.11</t>
  </si>
  <si>
    <t>ALD2.12</t>
  </si>
  <si>
    <t>ALD2.13</t>
  </si>
  <si>
    <t>ALD2.14</t>
  </si>
  <si>
    <t>ALD2.15</t>
  </si>
  <si>
    <t>ALD2.16</t>
  </si>
  <si>
    <t>Field name</t>
  </si>
  <si>
    <t>Investment manager/Direct Investor asset ID</t>
  </si>
  <si>
    <t>Asset name</t>
  </si>
  <si>
    <t>Address 1</t>
  </si>
  <si>
    <t>Address 2</t>
  </si>
  <si>
    <t>Postal code</t>
  </si>
  <si>
    <t>City name</t>
  </si>
  <si>
    <t>Country</t>
  </si>
  <si>
    <t>GEO Code</t>
  </si>
  <si>
    <t>Asset type</t>
  </si>
  <si>
    <t>Asset sub-type</t>
  </si>
  <si>
    <t>Asset life cycle</t>
  </si>
  <si>
    <t>Building completion date</t>
  </si>
  <si>
    <t>Ownership share (%)</t>
  </si>
  <si>
    <t>Ownership type</t>
  </si>
  <si>
    <t>Unit of area measurement</t>
  </si>
  <si>
    <t>Gross leasable area</t>
  </si>
  <si>
    <t>Net leasable area</t>
  </si>
  <si>
    <t>Number of units (applicable to residential asset)</t>
  </si>
  <si>
    <t>Occupancy rate (%)</t>
  </si>
  <si>
    <t>Accounting basis</t>
  </si>
  <si>
    <t>Market value at the end of the period</t>
  </si>
  <si>
    <t>Valuation Method</t>
  </si>
  <si>
    <t>Encumbered / Non-encumbered</t>
  </si>
  <si>
    <t>Reversionary potential (%)</t>
  </si>
  <si>
    <t>Total rental income for the period</t>
  </si>
  <si>
    <t>Total market rent for the period (ERV)</t>
  </si>
  <si>
    <t xml:space="preserve">Asset level total return </t>
  </si>
  <si>
    <t xml:space="preserve">Asset income return </t>
  </si>
  <si>
    <t xml:space="preserve">Asset capital return </t>
  </si>
  <si>
    <t>Currency</t>
  </si>
  <si>
    <t xml:space="preserve"> Other relevant asset level KPI </t>
  </si>
  <si>
    <t>INREV Guidelines Reference (Asset level reporting is recommended)</t>
  </si>
  <si>
    <t>RG41</t>
  </si>
  <si>
    <t>RG46</t>
  </si>
  <si>
    <t>RG23, PM 19</t>
  </si>
  <si>
    <t>RG23, PM 20</t>
  </si>
  <si>
    <t>RG23, PM 21</t>
  </si>
  <si>
    <t>RG23</t>
  </si>
  <si>
    <t>Asset level data definitions</t>
  </si>
  <si>
    <t xml:space="preserve">Instruction and Definition </t>
  </si>
  <si>
    <t>ID provided by investment manager/direct investor. Unique identifier of asset known by the direct investment  manager/direct investor. This ID should remain unchanged for every period.</t>
  </si>
  <si>
    <t>ü</t>
  </si>
  <si>
    <t>A text description of the name of the asset. This describes land and/or building(s)</t>
  </si>
  <si>
    <t>Main address, name of the street on which the asset is located</t>
  </si>
  <si>
    <t>The number of a building / house of the asset (includes suffix)</t>
  </si>
  <si>
    <t>Postal code of the asset</t>
  </si>
  <si>
    <t>The name of the town, city or village of the address</t>
  </si>
  <si>
    <t>The name of the country of the address</t>
  </si>
  <si>
    <t>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t>
  </si>
  <si>
    <t xml:space="preserve">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t>
  </si>
  <si>
    <t>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t>
  </si>
  <si>
    <t>Current life cycle stage for the asset (e.g. Pre-development, development, etc.)</t>
  </si>
  <si>
    <t xml:space="preserve">The date when construction is officially completed. </t>
  </si>
  <si>
    <t>The ownership share is defined as the actual contractual ownership share of the asset (%). All data should be provided based on the ownership share of the asset and NOT as if 100% owned.</t>
  </si>
  <si>
    <t>Freehold vs leasehold. If part of asset are leasehold and part is freehold it should be defined based on the share of Market Rent (MR) if any type is more than 50%</t>
  </si>
  <si>
    <t>Unit of measurement, eg sqM, sqFt, acre</t>
  </si>
  <si>
    <t>Total area of the asset including unlettable areas such as common areas, attached land, under development, etc. (if land is selected number of acres or hectares).</t>
  </si>
  <si>
    <t>Leasable area that does not include unlettable areas, eg common parts</t>
  </si>
  <si>
    <t>Number of residential units contained by the asset (if asset type is residential)</t>
  </si>
  <si>
    <t>Average remaining lease term in years where shorter of the first tenant break or lease expiry is used, weighted by current headline rent per annum</t>
  </si>
  <si>
    <t xml:space="preserve">Occupancy rate = (Estimated rental income of occupied space) / (Contractual rental income of occupied space + estimated rental income of vacant space). </t>
  </si>
  <si>
    <t>Cash or accrual</t>
  </si>
  <si>
    <t>The current appraised market value (value as of last day of current quarter) of the asset as determined by an external or internal appraisal as if it were being sold without existing financing</t>
  </si>
  <si>
    <t>Market approach / income approach (income capitalisation, DCF, earnings multiple) / cost approach (replacement costs less depreciation)</t>
  </si>
  <si>
    <t>Encumbered / Not encumbered</t>
  </si>
  <si>
    <t>The estimated rental value as a percentage of gross property value.</t>
  </si>
  <si>
    <t>Gross passing rent as quoted on tenancy schedule. Passing rent is the rent chargeable to the tenant as per tenancy schedule and is inclusive or rent incentives (eg rent frees and rent deductions) but excludes variable rents (eg turnover rent)</t>
  </si>
  <si>
    <t>Total rental income for the period estimated to be achievable if an asset is newly leased, assuming a normal market lease contract</t>
  </si>
  <si>
    <t>The reporting currency of the asset</t>
  </si>
  <si>
    <t>NR</t>
  </si>
  <si>
    <t>Development</t>
  </si>
  <si>
    <t>Other</t>
  </si>
  <si>
    <t>Legal Fund Structure</t>
  </si>
  <si>
    <t xml:space="preserve">Structure </t>
  </si>
  <si>
    <t>SCP</t>
  </si>
  <si>
    <t>Currency (ISO)</t>
  </si>
  <si>
    <t>Release</t>
  </si>
  <si>
    <t>Nr</t>
  </si>
  <si>
    <t>Region Country</t>
  </si>
  <si>
    <t>Style Classification Parameters</t>
  </si>
  <si>
    <t>For testing</t>
  </si>
  <si>
    <t>For calculating style</t>
  </si>
  <si>
    <t>SCPa</t>
  </si>
  <si>
    <t>Id</t>
  </si>
  <si>
    <t>Sub continent</t>
  </si>
  <si>
    <t>Continent</t>
  </si>
  <si>
    <t>Alpha2</t>
  </si>
  <si>
    <t>Alpha3</t>
  </si>
  <si>
    <t>Period</t>
  </si>
  <si>
    <t>PeriodNr</t>
  </si>
  <si>
    <t>Sequence</t>
  </si>
  <si>
    <t>Name</t>
  </si>
  <si>
    <t>Quarters</t>
  </si>
  <si>
    <t>Years</t>
  </si>
  <si>
    <t>AB</t>
  </si>
  <si>
    <t>Open end</t>
  </si>
  <si>
    <t>EUR (EURO)</t>
  </si>
  <si>
    <t>EUR</t>
  </si>
  <si>
    <t>Austria</t>
  </si>
  <si>
    <t>Eurozone</t>
  </si>
  <si>
    <t>Europe</t>
  </si>
  <si>
    <t>1. Target % non income producing Investments</t>
  </si>
  <si>
    <t xml:space="preserve">&gt; 15% - ≤ 40% </t>
  </si>
  <si>
    <t>XX</t>
  </si>
  <si>
    <t>XXX</t>
  </si>
  <si>
    <t>Q1 2005</t>
  </si>
  <si>
    <t>200501</t>
  </si>
  <si>
    <t>Q1</t>
  </si>
  <si>
    <t>Freehold</t>
  </si>
  <si>
    <t>AG</t>
  </si>
  <si>
    <t>Closed end</t>
  </si>
  <si>
    <t>Core ≤ 40%</t>
  </si>
  <si>
    <t>GBP (UK STERLING)</t>
  </si>
  <si>
    <t>GBP</t>
  </si>
  <si>
    <t>Belgium</t>
  </si>
  <si>
    <t>2. Target % of (re)development exposure</t>
  </si>
  <si>
    <t xml:space="preserve">≤ 15% </t>
  </si>
  <si>
    <t>Albania</t>
  </si>
  <si>
    <t>Non Eurozone</t>
  </si>
  <si>
    <t>AL</t>
  </si>
  <si>
    <t>ALB</t>
  </si>
  <si>
    <t>Q2 2005</t>
  </si>
  <si>
    <t>200502</t>
  </si>
  <si>
    <t>Q2</t>
  </si>
  <si>
    <t>Pre-development</t>
  </si>
  <si>
    <t>Leasehold</t>
  </si>
  <si>
    <t>Anlagestiftung</t>
  </si>
  <si>
    <t>Core &gt; 40%</t>
  </si>
  <si>
    <t>USD (US DOLLAR)</t>
  </si>
  <si>
    <t>USD</t>
  </si>
  <si>
    <t>Estonia</t>
  </si>
  <si>
    <t>3. Maximum LTV</t>
  </si>
  <si>
    <t>Algeria</t>
  </si>
  <si>
    <t>Northern Africa</t>
  </si>
  <si>
    <t>Africa</t>
  </si>
  <si>
    <t>DZ</t>
  </si>
  <si>
    <t>DZA</t>
  </si>
  <si>
    <t>Q3 2005</t>
  </si>
  <si>
    <t>200503</t>
  </si>
  <si>
    <t>Q3</t>
  </si>
  <si>
    <t>Industrial / logistics</t>
  </si>
  <si>
    <t>Common Investment Fund</t>
  </si>
  <si>
    <t>Data</t>
  </si>
  <si>
    <t>Value Added</t>
  </si>
  <si>
    <t>AUS (AUSTRALIAN DOLLAR)</t>
  </si>
  <si>
    <t>AUS</t>
  </si>
  <si>
    <t>Finland</t>
  </si>
  <si>
    <t xml:space="preserve">&gt; 40% </t>
  </si>
  <si>
    <t>American Samoa</t>
  </si>
  <si>
    <t>Oceania</t>
  </si>
  <si>
    <t>Asia</t>
  </si>
  <si>
    <t>AS</t>
  </si>
  <si>
    <t>ASM</t>
  </si>
  <si>
    <t>Q4 2005</t>
  </si>
  <si>
    <t>200504</t>
  </si>
  <si>
    <t>Q4</t>
  </si>
  <si>
    <t>Initial leasing/stabilisation</t>
  </si>
  <si>
    <t xml:space="preserve">Corporate </t>
  </si>
  <si>
    <t>Preliminary</t>
  </si>
  <si>
    <t>Opportunity</t>
  </si>
  <si>
    <t>BRL (BRAZIL REAL)</t>
  </si>
  <si>
    <t>BRL</t>
  </si>
  <si>
    <t>France</t>
  </si>
  <si>
    <t>Max value:</t>
  </si>
  <si>
    <t>Andorra</t>
  </si>
  <si>
    <t>AD</t>
  </si>
  <si>
    <t>AND</t>
  </si>
  <si>
    <t>FY 2005</t>
  </si>
  <si>
    <t>FY</t>
  </si>
  <si>
    <t>Standing investment/operating</t>
  </si>
  <si>
    <t>CV</t>
  </si>
  <si>
    <t>Final</t>
  </si>
  <si>
    <t>CAD (CANADIAN DOLLAR)</t>
  </si>
  <si>
    <t>CAD</t>
  </si>
  <si>
    <t>Germany</t>
  </si>
  <si>
    <t>SCPb</t>
  </si>
  <si>
    <t>Angola</t>
  </si>
  <si>
    <t>Sub Saharan Africa</t>
  </si>
  <si>
    <t>AO</t>
  </si>
  <si>
    <t>AGO</t>
  </si>
  <si>
    <t>YTD 2005</t>
  </si>
  <si>
    <t>YTD</t>
  </si>
  <si>
    <t>Student housing</t>
  </si>
  <si>
    <t>Renovation</t>
  </si>
  <si>
    <t>Dutch N.V.</t>
  </si>
  <si>
    <t>CHF (SWISS FRANC)</t>
  </si>
  <si>
    <t>CHF</t>
  </si>
  <si>
    <t>Greece</t>
  </si>
  <si>
    <t>4. Target return derived from income</t>
  </si>
  <si>
    <t>Anguilla</t>
  </si>
  <si>
    <t>Americas</t>
  </si>
  <si>
    <t>AI</t>
  </si>
  <si>
    <t>AIA</t>
  </si>
  <si>
    <t>Q1 2006</t>
  </si>
  <si>
    <t>200601</t>
  </si>
  <si>
    <t>Conversion</t>
  </si>
  <si>
    <t>FCP</t>
  </si>
  <si>
    <t>CNY (YUAN RENMINBI)</t>
  </si>
  <si>
    <t>CNY</t>
  </si>
  <si>
    <t>Ireland</t>
  </si>
  <si>
    <t xml:space="preserve">≤ 5% </t>
  </si>
  <si>
    <t>Antarctica</t>
  </si>
  <si>
    <t>AQ</t>
  </si>
  <si>
    <t>ATA</t>
  </si>
  <si>
    <t>Q2 2006</t>
  </si>
  <si>
    <t>200602</t>
  </si>
  <si>
    <t>Expansion</t>
  </si>
  <si>
    <t>FGR</t>
  </si>
  <si>
    <t>Yes/No</t>
  </si>
  <si>
    <t>CZK (CZECH KORUNA)</t>
  </si>
  <si>
    <t>CZK</t>
  </si>
  <si>
    <t>Italy</t>
  </si>
  <si>
    <t>Final Style:</t>
  </si>
  <si>
    <t xml:space="preserve">&gt; 5 - ≤ 25% </t>
  </si>
  <si>
    <t>Antigua and Barbuda</t>
  </si>
  <si>
    <t>ATG</t>
  </si>
  <si>
    <t>Q3 2006</t>
  </si>
  <si>
    <t>200603</t>
  </si>
  <si>
    <t>Health care</t>
  </si>
  <si>
    <t>German KAG</t>
  </si>
  <si>
    <t>Yes</t>
  </si>
  <si>
    <t>DKK (DANISH KRONE)</t>
  </si>
  <si>
    <t>DKK</t>
  </si>
  <si>
    <t>Luxembourg</t>
  </si>
  <si>
    <t xml:space="preserve">&gt; 25% </t>
  </si>
  <si>
    <t>Argentina</t>
  </si>
  <si>
    <t>AR</t>
  </si>
  <si>
    <t>ARG</t>
  </si>
  <si>
    <t>Q4 2006</t>
  </si>
  <si>
    <t>200604</t>
  </si>
  <si>
    <t>Investment Company</t>
  </si>
  <si>
    <t>No</t>
  </si>
  <si>
    <t>EGP (EGYPTIAN POUND)</t>
  </si>
  <si>
    <t>EGP</t>
  </si>
  <si>
    <t>Netherlands</t>
  </si>
  <si>
    <t>Armenia</t>
  </si>
  <si>
    <t>AM</t>
  </si>
  <si>
    <t>ARM</t>
  </si>
  <si>
    <t>FY 2006</t>
  </si>
  <si>
    <t>Investment Fund</t>
  </si>
  <si>
    <t>HKD (HONGKONG DOLLAR)</t>
  </si>
  <si>
    <t>HKD</t>
  </si>
  <si>
    <t>Portugal</t>
  </si>
  <si>
    <t>SCPc</t>
  </si>
  <si>
    <t>Aruba</t>
  </si>
  <si>
    <t>AW</t>
  </si>
  <si>
    <t>ABW</t>
  </si>
  <si>
    <t>YTD 2006</t>
  </si>
  <si>
    <t>Irish QIF</t>
  </si>
  <si>
    <t>Net/Gross</t>
  </si>
  <si>
    <t>IDR (INDONES. RUPIAH)</t>
  </si>
  <si>
    <t>IDR</t>
  </si>
  <si>
    <t>Slovakia</t>
  </si>
  <si>
    <t>Australia</t>
  </si>
  <si>
    <t>AU</t>
  </si>
  <si>
    <t>Q1 2007</t>
  </si>
  <si>
    <t>200701</t>
  </si>
  <si>
    <t>Limited Liability Partnership</t>
  </si>
  <si>
    <t>Net</t>
  </si>
  <si>
    <t>INR (INDIAN RUPEE)</t>
  </si>
  <si>
    <t>INR</t>
  </si>
  <si>
    <t>Slovenia</t>
  </si>
  <si>
    <t>≥ 60%</t>
  </si>
  <si>
    <t>AT</t>
  </si>
  <si>
    <t>AUT</t>
  </si>
  <si>
    <t>Q2 2007</t>
  </si>
  <si>
    <t>200702</t>
  </si>
  <si>
    <t xml:space="preserve">Mixed </t>
  </si>
  <si>
    <t>Limited Partnership</t>
  </si>
  <si>
    <t>Gross</t>
  </si>
  <si>
    <t>JPY (JAPANESE YEN)</t>
  </si>
  <si>
    <t>JPY</t>
  </si>
  <si>
    <t>Spain</t>
  </si>
  <si>
    <t>N/A</t>
  </si>
  <si>
    <t>Azerbaijan</t>
  </si>
  <si>
    <t>AZ</t>
  </si>
  <si>
    <t>AZE</t>
  </si>
  <si>
    <t>Q3 2007</t>
  </si>
  <si>
    <t>200703</t>
  </si>
  <si>
    <t>Luxembourg SICAV</t>
  </si>
  <si>
    <t>KHR (CAMBODIA RIEL)</t>
  </si>
  <si>
    <t>KHR</t>
  </si>
  <si>
    <t>Bulgaria</t>
  </si>
  <si>
    <t>Bahamas</t>
  </si>
  <si>
    <t>BS</t>
  </si>
  <si>
    <t>BHS</t>
  </si>
  <si>
    <t>Q4 2007</t>
  </si>
  <si>
    <t>200704</t>
  </si>
  <si>
    <t>Luxembourg unregulated vehicle</t>
  </si>
  <si>
    <t>KRW (KOREAN (S) WON)</t>
  </si>
  <si>
    <t>KRW</t>
  </si>
  <si>
    <t>Czech Republic</t>
  </si>
  <si>
    <t>SCPd</t>
  </si>
  <si>
    <t>Bahrain</t>
  </si>
  <si>
    <t>Middle East</t>
  </si>
  <si>
    <t>BH</t>
  </si>
  <si>
    <t>BHR</t>
  </si>
  <si>
    <t>FY 2007</t>
  </si>
  <si>
    <t>SqF</t>
  </si>
  <si>
    <t>Managed Fund</t>
  </si>
  <si>
    <t>RICS</t>
  </si>
  <si>
    <t>KWD (KUWAITI DINAR)</t>
  </si>
  <si>
    <t>KWD</t>
  </si>
  <si>
    <t>Denmark</t>
  </si>
  <si>
    <t>Bangladesh</t>
  </si>
  <si>
    <t>BD</t>
  </si>
  <si>
    <t>BGD</t>
  </si>
  <si>
    <t>YTD 2007</t>
  </si>
  <si>
    <t>SqM</t>
  </si>
  <si>
    <t>Marchandis de Biens</t>
  </si>
  <si>
    <t>ImmoWertV</t>
  </si>
  <si>
    <t>MMK (MYANMAR KYAT)</t>
  </si>
  <si>
    <t>MMK</t>
  </si>
  <si>
    <t>Hungary</t>
  </si>
  <si>
    <t xml:space="preserve">&lt; 20% </t>
  </si>
  <si>
    <t>Barbados</t>
  </si>
  <si>
    <t>BB</t>
  </si>
  <si>
    <t>BRB</t>
  </si>
  <si>
    <t>Q1 2008</t>
  </si>
  <si>
    <t>200801</t>
  </si>
  <si>
    <t>Acre</t>
  </si>
  <si>
    <t>Part II UCI</t>
  </si>
  <si>
    <t>MOP (MACAU PATACA)</t>
  </si>
  <si>
    <t>MOP</t>
  </si>
  <si>
    <t>Latvia</t>
  </si>
  <si>
    <t xml:space="preserve">&gt; 20% - ≤ 40% </t>
  </si>
  <si>
    <t>Belarus</t>
  </si>
  <si>
    <t>BY</t>
  </si>
  <si>
    <t>BLR</t>
  </si>
  <si>
    <t>Q2 2008</t>
  </si>
  <si>
    <t>200802</t>
  </si>
  <si>
    <t>Property unit trust</t>
  </si>
  <si>
    <t>MUR (MAURITIUS RUPEE)</t>
  </si>
  <si>
    <t>MUR</t>
  </si>
  <si>
    <t>Lithuania</t>
  </si>
  <si>
    <t xml:space="preserve">&gt; 40% - ≤ 60% </t>
  </si>
  <si>
    <t>BE</t>
  </si>
  <si>
    <t>BEL</t>
  </si>
  <si>
    <t>Q3 2008</t>
  </si>
  <si>
    <t>200803</t>
  </si>
  <si>
    <t>Real Estate Collective Investment Products</t>
  </si>
  <si>
    <t>MXN (MEXICAN NEW)</t>
  </si>
  <si>
    <t>MXN</t>
  </si>
  <si>
    <t>Norway</t>
  </si>
  <si>
    <t xml:space="preserve">&gt; 60% </t>
  </si>
  <si>
    <t>Belize</t>
  </si>
  <si>
    <t>BZ</t>
  </si>
  <si>
    <t>BLZ</t>
  </si>
  <si>
    <t>Q4 2008</t>
  </si>
  <si>
    <t>200804</t>
  </si>
  <si>
    <t>Real Estate Company</t>
  </si>
  <si>
    <t>MYR (RINGGIT MALAYSIA)</t>
  </si>
  <si>
    <t>MYR</t>
  </si>
  <si>
    <t>Poland</t>
  </si>
  <si>
    <t>Benin</t>
  </si>
  <si>
    <t>BJ</t>
  </si>
  <si>
    <t>BEN</t>
  </si>
  <si>
    <t>FY 2008</t>
  </si>
  <si>
    <t>Cash</t>
  </si>
  <si>
    <t>Real Estate Fund</t>
  </si>
  <si>
    <t>NOK (NORWEGIAN KRONE)</t>
  </si>
  <si>
    <t>NOK</t>
  </si>
  <si>
    <t>Romania</t>
  </si>
  <si>
    <t>Bermuda</t>
  </si>
  <si>
    <t>BM</t>
  </si>
  <si>
    <t>BMU</t>
  </si>
  <si>
    <t>YTD 2008</t>
  </si>
  <si>
    <t>Accrual</t>
  </si>
  <si>
    <t>REIT</t>
  </si>
  <si>
    <t>NZD (NEW ZEALAND DOLLAR)</t>
  </si>
  <si>
    <t>NZD</t>
  </si>
  <si>
    <t>Russia</t>
  </si>
  <si>
    <t>Bhutan</t>
  </si>
  <si>
    <t>BT</t>
  </si>
  <si>
    <t>BTN</t>
  </si>
  <si>
    <t>Q1 2009</t>
  </si>
  <si>
    <t>200901</t>
  </si>
  <si>
    <t>SCI</t>
  </si>
  <si>
    <t>PHP (PHILIPPINE PESO)</t>
  </si>
  <si>
    <t>PHP</t>
  </si>
  <si>
    <t>Sweden</t>
  </si>
  <si>
    <t>Bolivia</t>
  </si>
  <si>
    <t>BO</t>
  </si>
  <si>
    <t>BOL</t>
  </si>
  <si>
    <t>Q2 2009</t>
  </si>
  <si>
    <t>200902</t>
  </si>
  <si>
    <t>SCPI</t>
  </si>
  <si>
    <t>PKR (PAKISTAN RUPEE)</t>
  </si>
  <si>
    <t>PKR</t>
  </si>
  <si>
    <t>Switzerland</t>
  </si>
  <si>
    <t>Bosnia and Herzegovina</t>
  </si>
  <si>
    <t>BA</t>
  </si>
  <si>
    <t>BIH</t>
  </si>
  <si>
    <t>Q3 2009</t>
  </si>
  <si>
    <t>200903</t>
  </si>
  <si>
    <t xml:space="preserve">Market approach </t>
  </si>
  <si>
    <t>SICAV</t>
  </si>
  <si>
    <t>PTE (PORTUGUE ESCUDO)</t>
  </si>
  <si>
    <t>PTE</t>
  </si>
  <si>
    <t>Turkey</t>
  </si>
  <si>
    <t>Botswana</t>
  </si>
  <si>
    <t>BW</t>
  </si>
  <si>
    <t>BWA</t>
  </si>
  <si>
    <t>Q4 2009</t>
  </si>
  <si>
    <t>200904</t>
  </si>
  <si>
    <t xml:space="preserve">Income approach (income capitalisation)  </t>
  </si>
  <si>
    <t>SICAV-SIF</t>
  </si>
  <si>
    <t>RUB (RUSSIAN RUBLE)</t>
  </si>
  <si>
    <t>RUB</t>
  </si>
  <si>
    <t>United Kingdom</t>
  </si>
  <si>
    <t>Bouvet Island</t>
  </si>
  <si>
    <t>BV</t>
  </si>
  <si>
    <t>BVT</t>
  </si>
  <si>
    <t>FY 2009</t>
  </si>
  <si>
    <t xml:space="preserve">Income approach (DCF)  </t>
  </si>
  <si>
    <t>SICAR</t>
  </si>
  <si>
    <t>SEK (SWEDISH KRONA)</t>
  </si>
  <si>
    <t>SEK</t>
  </si>
  <si>
    <t>Other Europe</t>
  </si>
  <si>
    <t>Brazil</t>
  </si>
  <si>
    <t>BR</t>
  </si>
  <si>
    <t>BRA</t>
  </si>
  <si>
    <t>YTD 2009</t>
  </si>
  <si>
    <t xml:space="preserve">Income approach (earnings multiple)  </t>
  </si>
  <si>
    <t>SIF</t>
  </si>
  <si>
    <t>SGD (SINGAPORE DOLLAR)</t>
  </si>
  <si>
    <t>SGD</t>
  </si>
  <si>
    <t>British Virgin Islands</t>
  </si>
  <si>
    <t>VG</t>
  </si>
  <si>
    <t>VGB</t>
  </si>
  <si>
    <t>Q1 2010</t>
  </si>
  <si>
    <t>201001</t>
  </si>
  <si>
    <t>Cost approach (replacement costs less depreciation)</t>
  </si>
  <si>
    <t>SOPARFI</t>
  </si>
  <si>
    <t>THB (THAI BAHT)</t>
  </si>
  <si>
    <t>THB</t>
  </si>
  <si>
    <t>Cambodia</t>
  </si>
  <si>
    <t>Brunei Darussalam</t>
  </si>
  <si>
    <t>BN</t>
  </si>
  <si>
    <t>BRN</t>
  </si>
  <si>
    <t>Q2 2010</t>
  </si>
  <si>
    <t>201002</t>
  </si>
  <si>
    <t>Societe Anonyme</t>
  </si>
  <si>
    <t>TRL (TURKISH LIRA)</t>
  </si>
  <si>
    <t>TRL</t>
  </si>
  <si>
    <t>China</t>
  </si>
  <si>
    <t>BG</t>
  </si>
  <si>
    <t>BGR</t>
  </si>
  <si>
    <t>Q3 2010</t>
  </si>
  <si>
    <t>201003</t>
  </si>
  <si>
    <t>Encumbered</t>
  </si>
  <si>
    <t>Special Fund</t>
  </si>
  <si>
    <t>TWD (NEW TAIWAN $)</t>
  </si>
  <si>
    <t>TWD</t>
  </si>
  <si>
    <t>Hong Kong</t>
  </si>
  <si>
    <t>Burkina Faso</t>
  </si>
  <si>
    <t>BF</t>
  </si>
  <si>
    <t>BFA</t>
  </si>
  <si>
    <t>Q4 2010</t>
  </si>
  <si>
    <t>201004</t>
  </si>
  <si>
    <t xml:space="preserve">Encumbered </t>
  </si>
  <si>
    <t>SPPICAV</t>
  </si>
  <si>
    <t>VND (VIETNAMESE DONG)</t>
  </si>
  <si>
    <t>VND</t>
  </si>
  <si>
    <t>India</t>
  </si>
  <si>
    <t>Burundi</t>
  </si>
  <si>
    <t>BI</t>
  </si>
  <si>
    <t>BDI</t>
  </si>
  <si>
    <t>FY 2010</t>
  </si>
  <si>
    <t>Not encumbered</t>
  </si>
  <si>
    <t>Unit Trust</t>
  </si>
  <si>
    <t>Indonesia</t>
  </si>
  <si>
    <t>KH</t>
  </si>
  <si>
    <t>KHM</t>
  </si>
  <si>
    <t>FY 2020</t>
  </si>
  <si>
    <t>Other, please specify in the comment box.</t>
  </si>
  <si>
    <t>Japan</t>
  </si>
  <si>
    <t>Cameroon</t>
  </si>
  <si>
    <t>CM</t>
  </si>
  <si>
    <t>CMR</t>
  </si>
  <si>
    <t>YTD 2010</t>
  </si>
  <si>
    <t>Macau</t>
  </si>
  <si>
    <t>Canada</t>
  </si>
  <si>
    <t>CA</t>
  </si>
  <si>
    <t>CAN</t>
  </si>
  <si>
    <t>Q1 2011</t>
  </si>
  <si>
    <t>201101</t>
  </si>
  <si>
    <t>Style</t>
  </si>
  <si>
    <t>Malaysia</t>
  </si>
  <si>
    <t>Cape Verde</t>
  </si>
  <si>
    <t>CPV</t>
  </si>
  <si>
    <t>Q2 2011</t>
  </si>
  <si>
    <t>201102</t>
  </si>
  <si>
    <t>Core</t>
  </si>
  <si>
    <t>New Zealand</t>
  </si>
  <si>
    <t>Cayman Islands</t>
  </si>
  <si>
    <t>KY</t>
  </si>
  <si>
    <t>CYM</t>
  </si>
  <si>
    <t>Q3 2011</t>
  </si>
  <si>
    <t>201103</t>
  </si>
  <si>
    <t>Philippines</t>
  </si>
  <si>
    <t>Central African Republic</t>
  </si>
  <si>
    <t>CF</t>
  </si>
  <si>
    <t>CAF</t>
  </si>
  <si>
    <t>Q4 2011</t>
  </si>
  <si>
    <t>201104</t>
  </si>
  <si>
    <t xml:space="preserve">Opportunity </t>
  </si>
  <si>
    <t>Singapore</t>
  </si>
  <si>
    <t>Chad</t>
  </si>
  <si>
    <t>TD</t>
  </si>
  <si>
    <t>TCD</t>
  </si>
  <si>
    <t>FY 2011</t>
  </si>
  <si>
    <t>South Korea</t>
  </si>
  <si>
    <t>Chile</t>
  </si>
  <si>
    <t>CL</t>
  </si>
  <si>
    <t>CHL</t>
  </si>
  <si>
    <t>YTD 2011</t>
  </si>
  <si>
    <t>Thailand</t>
  </si>
  <si>
    <t>CN</t>
  </si>
  <si>
    <t>CHN</t>
  </si>
  <si>
    <t>Q1 2012</t>
  </si>
  <si>
    <t>201201</t>
  </si>
  <si>
    <t>Unit of Area Measurement</t>
  </si>
  <si>
    <t>Vietnam</t>
  </si>
  <si>
    <t>Christmas Island</t>
  </si>
  <si>
    <t>CX</t>
  </si>
  <si>
    <t>CXR</t>
  </si>
  <si>
    <t>Q2 2012</t>
  </si>
  <si>
    <t>201202</t>
  </si>
  <si>
    <t>Other Asia</t>
  </si>
  <si>
    <t>Cocos (Keeling) Islands</t>
  </si>
  <si>
    <t>CC</t>
  </si>
  <si>
    <t>CCK</t>
  </si>
  <si>
    <t>Q3 2012</t>
  </si>
  <si>
    <t>201203</t>
  </si>
  <si>
    <t xml:space="preserve">North East </t>
  </si>
  <si>
    <t>Colombia</t>
  </si>
  <si>
    <t>CO</t>
  </si>
  <si>
    <t>COL</t>
  </si>
  <si>
    <t>Q4 2012</t>
  </si>
  <si>
    <t>201204</t>
  </si>
  <si>
    <t>mu</t>
  </si>
  <si>
    <t>Mid East</t>
  </si>
  <si>
    <t>Comoros, Union of the</t>
  </si>
  <si>
    <t>KM</t>
  </si>
  <si>
    <t>COM</t>
  </si>
  <si>
    <t>FY 2012</t>
  </si>
  <si>
    <t>ping</t>
  </si>
  <si>
    <t>South East</t>
  </si>
  <si>
    <t>Congo</t>
  </si>
  <si>
    <t>CD</t>
  </si>
  <si>
    <t>COD</t>
  </si>
  <si>
    <t>YTD 2012</t>
  </si>
  <si>
    <t>pyung</t>
  </si>
  <si>
    <t>South West</t>
  </si>
  <si>
    <t>CG</t>
  </si>
  <si>
    <t>COG</t>
  </si>
  <si>
    <t>Q1 2013</t>
  </si>
  <si>
    <t>201301</t>
  </si>
  <si>
    <t>tsubo</t>
  </si>
  <si>
    <t>Mountain</t>
  </si>
  <si>
    <t>Cook Islands</t>
  </si>
  <si>
    <t>CK</t>
  </si>
  <si>
    <t>COK</t>
  </si>
  <si>
    <t>Q2 2013</t>
  </si>
  <si>
    <t>201302</t>
  </si>
  <si>
    <t>Pacific</t>
  </si>
  <si>
    <t>Costa Rica</t>
  </si>
  <si>
    <t>CR</t>
  </si>
  <si>
    <t>CRI</t>
  </si>
  <si>
    <t>Q3 2013</t>
  </si>
  <si>
    <t>201303</t>
  </si>
  <si>
    <t>West North Central</t>
  </si>
  <si>
    <t>Cote D'Ivoire</t>
  </si>
  <si>
    <t>CI</t>
  </si>
  <si>
    <t>CIV</t>
  </si>
  <si>
    <t>Q4 2013</t>
  </si>
  <si>
    <t>201304</t>
  </si>
  <si>
    <t>East North Central</t>
  </si>
  <si>
    <t>Croatia</t>
  </si>
  <si>
    <t>HR</t>
  </si>
  <si>
    <t>HRV</t>
  </si>
  <si>
    <t>FY 2013</t>
  </si>
  <si>
    <t>IFRS-EU</t>
  </si>
  <si>
    <t>Cuba</t>
  </si>
  <si>
    <t>CU</t>
  </si>
  <si>
    <t>CUB</t>
  </si>
  <si>
    <t>YTD 2013</t>
  </si>
  <si>
    <t>IFRS-Other</t>
  </si>
  <si>
    <t>Mexico</t>
  </si>
  <si>
    <t>Cyprus</t>
  </si>
  <si>
    <t>CY</t>
  </si>
  <si>
    <t>CYP</t>
  </si>
  <si>
    <t>Q1 2014</t>
  </si>
  <si>
    <t>201401</t>
  </si>
  <si>
    <t>Dutch GAAP</t>
  </si>
  <si>
    <t>Central America</t>
  </si>
  <si>
    <t>CZ</t>
  </si>
  <si>
    <t>CZE</t>
  </si>
  <si>
    <t>Q2 2014</t>
  </si>
  <si>
    <t>201402</t>
  </si>
  <si>
    <t>French GAAP</t>
  </si>
  <si>
    <t>DK</t>
  </si>
  <si>
    <t>DNK</t>
  </si>
  <si>
    <t>Q3 2014</t>
  </si>
  <si>
    <t>201403</t>
  </si>
  <si>
    <t>German GAAP</t>
  </si>
  <si>
    <t>Djibouti</t>
  </si>
  <si>
    <t>DJ</t>
  </si>
  <si>
    <t>DJI</t>
  </si>
  <si>
    <t>Q4 2014</t>
  </si>
  <si>
    <t>201404</t>
  </si>
  <si>
    <t>Italian GAAP</t>
  </si>
  <si>
    <t>Peru</t>
  </si>
  <si>
    <t>Dominica</t>
  </si>
  <si>
    <t>DM</t>
  </si>
  <si>
    <t>DMA</t>
  </si>
  <si>
    <t>FY 2014</t>
  </si>
  <si>
    <t>Jersey GAAP</t>
  </si>
  <si>
    <t>Other South America</t>
  </si>
  <si>
    <t>Dominican Republic</t>
  </si>
  <si>
    <t>DO</t>
  </si>
  <si>
    <t>DOM</t>
  </si>
  <si>
    <t>YTD 2014</t>
  </si>
  <si>
    <t>Luxembourg GAAP</t>
  </si>
  <si>
    <t>Ecuador</t>
  </si>
  <si>
    <t>EC</t>
  </si>
  <si>
    <t>ECU</t>
  </si>
  <si>
    <t>Q1 2015</t>
  </si>
  <si>
    <t>201501</t>
  </si>
  <si>
    <t>UK GAAP</t>
  </si>
  <si>
    <t>Egypt</t>
  </si>
  <si>
    <t>EG</t>
  </si>
  <si>
    <t>EGY</t>
  </si>
  <si>
    <t>Q2 2015</t>
  </si>
  <si>
    <t>201502</t>
  </si>
  <si>
    <t>US GAAP</t>
  </si>
  <si>
    <t>El Salvador</t>
  </si>
  <si>
    <t>SV</t>
  </si>
  <si>
    <t>SLV</t>
  </si>
  <si>
    <t>Q3 2015</t>
  </si>
  <si>
    <t>201503</t>
  </si>
  <si>
    <t>Other (specify in comments)</t>
  </si>
  <si>
    <t>Equatorial Guinea</t>
  </si>
  <si>
    <t>GQ</t>
  </si>
  <si>
    <t>GNQ</t>
  </si>
  <si>
    <t>Q4 2015</t>
  </si>
  <si>
    <t>201504</t>
  </si>
  <si>
    <t>Vehicle specific accounting standard</t>
  </si>
  <si>
    <t>Eritrea</t>
  </si>
  <si>
    <t>ER</t>
  </si>
  <si>
    <t>ERI</t>
  </si>
  <si>
    <t>FY 2015</t>
  </si>
  <si>
    <t>EE</t>
  </si>
  <si>
    <t>EST</t>
  </si>
  <si>
    <t>YTD 2015</t>
  </si>
  <si>
    <t>Ethiopia</t>
  </si>
  <si>
    <t>ET</t>
  </si>
  <si>
    <t>ETH</t>
  </si>
  <si>
    <t>Q1 2016</t>
  </si>
  <si>
    <t>201601</t>
  </si>
  <si>
    <t>Faeroe Islands</t>
  </si>
  <si>
    <t>FO</t>
  </si>
  <si>
    <t>FRO</t>
  </si>
  <si>
    <t>Q2 2016</t>
  </si>
  <si>
    <t>201602</t>
  </si>
  <si>
    <t>Falkland Islands</t>
  </si>
  <si>
    <t>FK</t>
  </si>
  <si>
    <t>FLK</t>
  </si>
  <si>
    <t>Q3 2016</t>
  </si>
  <si>
    <t>201603</t>
  </si>
  <si>
    <t>Fiji the Fiji Islands</t>
  </si>
  <si>
    <t>FJ</t>
  </si>
  <si>
    <t>FJI</t>
  </si>
  <si>
    <t>Q4 2016</t>
  </si>
  <si>
    <t>201604</t>
  </si>
  <si>
    <t>FI</t>
  </si>
  <si>
    <t>FIN</t>
  </si>
  <si>
    <t>FY 2016</t>
  </si>
  <si>
    <t>FR</t>
  </si>
  <si>
    <t>FRA</t>
  </si>
  <si>
    <t>YTD 2016</t>
  </si>
  <si>
    <t>French Guiana</t>
  </si>
  <si>
    <t>GF</t>
  </si>
  <si>
    <t>GUF</t>
  </si>
  <si>
    <t>Q1 2017</t>
  </si>
  <si>
    <t>201701</t>
  </si>
  <si>
    <t>French Polynesia</t>
  </si>
  <si>
    <t>PF</t>
  </si>
  <si>
    <t>PYF</t>
  </si>
  <si>
    <t>Q2 2017</t>
  </si>
  <si>
    <t>201702</t>
  </si>
  <si>
    <t>French Southern Territories</t>
  </si>
  <si>
    <t>TF</t>
  </si>
  <si>
    <t>ATF</t>
  </si>
  <si>
    <t>Q3 2017</t>
  </si>
  <si>
    <t>201703</t>
  </si>
  <si>
    <t>Gabon</t>
  </si>
  <si>
    <t>GA</t>
  </si>
  <si>
    <t>GAB</t>
  </si>
  <si>
    <t>Q4 2017</t>
  </si>
  <si>
    <t>201704</t>
  </si>
  <si>
    <t>Gambia the</t>
  </si>
  <si>
    <t>GM</t>
  </si>
  <si>
    <t>GMB</t>
  </si>
  <si>
    <t>FY 2017</t>
  </si>
  <si>
    <t>Georgia</t>
  </si>
  <si>
    <t>GE</t>
  </si>
  <si>
    <t>GEO</t>
  </si>
  <si>
    <t>YTD 2017</t>
  </si>
  <si>
    <t>DE</t>
  </si>
  <si>
    <t>DEU</t>
  </si>
  <si>
    <t>Q1 2018</t>
  </si>
  <si>
    <t>Ghana</t>
  </si>
  <si>
    <t>GH</t>
  </si>
  <si>
    <t>GHA</t>
  </si>
  <si>
    <t>Q2 2018</t>
  </si>
  <si>
    <t>Gibraltar</t>
  </si>
  <si>
    <t>GI</t>
  </si>
  <si>
    <t>GIB</t>
  </si>
  <si>
    <t>Q3 2018</t>
  </si>
  <si>
    <t>GR</t>
  </si>
  <si>
    <t>GRC</t>
  </si>
  <si>
    <t>Q4 2018</t>
  </si>
  <si>
    <t>Greenland</t>
  </si>
  <si>
    <t>GL</t>
  </si>
  <si>
    <t>GRL</t>
  </si>
  <si>
    <t>FY 2018</t>
  </si>
  <si>
    <t>Grenada</t>
  </si>
  <si>
    <t>GD</t>
  </si>
  <si>
    <t>GRD</t>
  </si>
  <si>
    <t>YTD 2018</t>
  </si>
  <si>
    <t>Guadaloupe</t>
  </si>
  <si>
    <t>GP</t>
  </si>
  <si>
    <t>GLP</t>
  </si>
  <si>
    <t>Q1 2019</t>
  </si>
  <si>
    <t>Guam</t>
  </si>
  <si>
    <t>GU</t>
  </si>
  <si>
    <t>GUM</t>
  </si>
  <si>
    <t>Q2 2019</t>
  </si>
  <si>
    <t>Guatemala</t>
  </si>
  <si>
    <t>GT</t>
  </si>
  <si>
    <t>GTM</t>
  </si>
  <si>
    <t>Q3 2019</t>
  </si>
  <si>
    <t>Guernsey</t>
  </si>
  <si>
    <t>GG</t>
  </si>
  <si>
    <t>GGY</t>
  </si>
  <si>
    <t>Q4 2019</t>
  </si>
  <si>
    <t>Guinea</t>
  </si>
  <si>
    <t>GN</t>
  </si>
  <si>
    <t>GIN</t>
  </si>
  <si>
    <t>FY 2019</t>
  </si>
  <si>
    <t>Guinea-Bissau</t>
  </si>
  <si>
    <t>GW</t>
  </si>
  <si>
    <t>GNB</t>
  </si>
  <si>
    <t>YTD 2019</t>
  </si>
  <si>
    <t>Guyana</t>
  </si>
  <si>
    <t>GY</t>
  </si>
  <si>
    <t>GUY</t>
  </si>
  <si>
    <t>Q1 2020</t>
  </si>
  <si>
    <t>Haiti</t>
  </si>
  <si>
    <t>HT</t>
  </si>
  <si>
    <t>HTI</t>
  </si>
  <si>
    <t>Q2 2020</t>
  </si>
  <si>
    <t>Heard and McDonald Islands</t>
  </si>
  <si>
    <t>HM</t>
  </si>
  <si>
    <t>HMD</t>
  </si>
  <si>
    <t>Q3 2020</t>
  </si>
  <si>
    <t>Holy See (Vatican City State)</t>
  </si>
  <si>
    <t>VA</t>
  </si>
  <si>
    <t>VAT</t>
  </si>
  <si>
    <t>Q4 2020</t>
  </si>
  <si>
    <t>Honduras</t>
  </si>
  <si>
    <t>HN</t>
  </si>
  <si>
    <t>HND</t>
  </si>
  <si>
    <t>HK</t>
  </si>
  <si>
    <t>HKG</t>
  </si>
  <si>
    <t>YTD 2020</t>
  </si>
  <si>
    <t>HU</t>
  </si>
  <si>
    <t>HUN</t>
  </si>
  <si>
    <t>Q1 2021</t>
  </si>
  <si>
    <t>Iceland</t>
  </si>
  <si>
    <t>IS</t>
  </si>
  <si>
    <t>ISL</t>
  </si>
  <si>
    <t>Q2 2021</t>
  </si>
  <si>
    <t>IN</t>
  </si>
  <si>
    <t>IND</t>
  </si>
  <si>
    <t>Q3 2021</t>
  </si>
  <si>
    <t>ID</t>
  </si>
  <si>
    <t>IDN</t>
  </si>
  <si>
    <t>Q4 2021</t>
  </si>
  <si>
    <t>Iran</t>
  </si>
  <si>
    <t>IR</t>
  </si>
  <si>
    <t>IRN</t>
  </si>
  <si>
    <t>FY 2021</t>
  </si>
  <si>
    <t>Iraq</t>
  </si>
  <si>
    <t>IQ</t>
  </si>
  <si>
    <t>IRQ</t>
  </si>
  <si>
    <t>YTD 2021</t>
  </si>
  <si>
    <t>IE</t>
  </si>
  <si>
    <t>IRL</t>
  </si>
  <si>
    <t>Q1 2022</t>
  </si>
  <si>
    <t>Israel</t>
  </si>
  <si>
    <t>IL</t>
  </si>
  <si>
    <t>ISR</t>
  </si>
  <si>
    <t>Q2 2022</t>
  </si>
  <si>
    <t>IT</t>
  </si>
  <si>
    <t>ITA</t>
  </si>
  <si>
    <t>Q3 2022</t>
  </si>
  <si>
    <t>Jamaica</t>
  </si>
  <si>
    <t>JM</t>
  </si>
  <si>
    <t>JAM</t>
  </si>
  <si>
    <t>Q4 2022</t>
  </si>
  <si>
    <t>JP</t>
  </si>
  <si>
    <t>JPN</t>
  </si>
  <si>
    <t>FY 2022</t>
  </si>
  <si>
    <t>Jersey</t>
  </si>
  <si>
    <t>JE</t>
  </si>
  <si>
    <t>JEY</t>
  </si>
  <si>
    <t>YTD 2022</t>
  </si>
  <si>
    <t>Jordan</t>
  </si>
  <si>
    <t>JO</t>
  </si>
  <si>
    <t>JOR</t>
  </si>
  <si>
    <t>Q1 2023</t>
  </si>
  <si>
    <t>Kazakhstan</t>
  </si>
  <si>
    <t>KZ</t>
  </si>
  <si>
    <t>KAZ</t>
  </si>
  <si>
    <t>Q2 2023</t>
  </si>
  <si>
    <t>Kenya</t>
  </si>
  <si>
    <t>KE</t>
  </si>
  <si>
    <t>KEN</t>
  </si>
  <si>
    <t>Q3 2023</t>
  </si>
  <si>
    <t>Kiribati</t>
  </si>
  <si>
    <t>KI</t>
  </si>
  <si>
    <t>KIR</t>
  </si>
  <si>
    <t>Q4 2023</t>
  </si>
  <si>
    <t>Korea</t>
  </si>
  <si>
    <t>KR</t>
  </si>
  <si>
    <t>KOR</t>
  </si>
  <si>
    <t>FY 2023</t>
  </si>
  <si>
    <t>Kuwait</t>
  </si>
  <si>
    <t>KW</t>
  </si>
  <si>
    <t>KWT</t>
  </si>
  <si>
    <t>YTD 2023</t>
  </si>
  <si>
    <t>Kyrgyz Republic</t>
  </si>
  <si>
    <t>KG</t>
  </si>
  <si>
    <t>KGZ</t>
  </si>
  <si>
    <t>Q1 2024</t>
  </si>
  <si>
    <t>Lao</t>
  </si>
  <si>
    <t>LA</t>
  </si>
  <si>
    <t>LAO</t>
  </si>
  <si>
    <t>Q2 2024</t>
  </si>
  <si>
    <t>LV</t>
  </si>
  <si>
    <t>LVA</t>
  </si>
  <si>
    <t>Q3 2024</t>
  </si>
  <si>
    <t>Lebanon</t>
  </si>
  <si>
    <t>LB</t>
  </si>
  <si>
    <t>LBN</t>
  </si>
  <si>
    <t>Q4 2024</t>
  </si>
  <si>
    <t>Lesotho</t>
  </si>
  <si>
    <t>LS</t>
  </si>
  <si>
    <t>LSO</t>
  </si>
  <si>
    <t>FY 2024</t>
  </si>
  <si>
    <t>Liberia</t>
  </si>
  <si>
    <t>LR</t>
  </si>
  <si>
    <t>LBR</t>
  </si>
  <si>
    <t>YTD 2024</t>
  </si>
  <si>
    <t>Libyan Arab Jamahiriya</t>
  </si>
  <si>
    <t>LY</t>
  </si>
  <si>
    <t>LBY</t>
  </si>
  <si>
    <t>Q1 2025</t>
  </si>
  <si>
    <t>Liechtenstein</t>
  </si>
  <si>
    <t>LI</t>
  </si>
  <si>
    <t>LIE</t>
  </si>
  <si>
    <t>Q2 2025</t>
  </si>
  <si>
    <t>LT</t>
  </si>
  <si>
    <t>LTU</t>
  </si>
  <si>
    <t>Q3 2025</t>
  </si>
  <si>
    <t>LU</t>
  </si>
  <si>
    <t>LUX</t>
  </si>
  <si>
    <t>Q4 2025</t>
  </si>
  <si>
    <t>MO</t>
  </si>
  <si>
    <t>MAC</t>
  </si>
  <si>
    <t>FY 2025</t>
  </si>
  <si>
    <t>Macedonia</t>
  </si>
  <si>
    <t>MK</t>
  </si>
  <si>
    <t>MKD</t>
  </si>
  <si>
    <t>YTD 2025</t>
  </si>
  <si>
    <t>Madagascar</t>
  </si>
  <si>
    <t>MG</t>
  </si>
  <si>
    <t>MDG</t>
  </si>
  <si>
    <t>Not reported</t>
  </si>
  <si>
    <t>Malawi</t>
  </si>
  <si>
    <t>MW</t>
  </si>
  <si>
    <t>MWI</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</si>
  <si>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</si>
  <si>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</si>
  <si>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</si>
  <si>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</si>
  <si>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</si>
  <si>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</si>
  <si>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</si>
  <si>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</si>
  <si>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</si>
  <si>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</si>
  <si>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</si>
  <si>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</si>
  <si>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</si>
  <si>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</si>
  <si>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</si>
  <si>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</si>
  <si>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</si>
  <si>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</si>
  <si>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</si>
  <si>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</si>
  <si>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</si>
  <si>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</si>
  <si>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</si>
  <si>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</si>
  <si>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</si>
  <si>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</si>
  <si>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MX</t>
  </si>
  <si>
    <t>MEX</t>
  </si>
  <si>
    <t>Micronesia</t>
  </si>
  <si>
    <t>FM</t>
  </si>
  <si>
    <t>FSM</t>
  </si>
  <si>
    <t>Moldova</t>
  </si>
  <si>
    <t>MD</t>
  </si>
  <si>
    <t>MDA</t>
  </si>
  <si>
    <t>Monaco</t>
  </si>
  <si>
    <t>MC</t>
  </si>
  <si>
    <t>MCO</t>
  </si>
  <si>
    <t>Mongolia</t>
  </si>
  <si>
    <t>MN</t>
  </si>
  <si>
    <t>MNG</t>
  </si>
  <si>
    <t>Montserrat</t>
  </si>
  <si>
    <t>MS</t>
  </si>
  <si>
    <t>MSR</t>
  </si>
  <si>
    <t>Morocco</t>
  </si>
  <si>
    <t>MA</t>
  </si>
  <si>
    <t>MAR</t>
  </si>
  <si>
    <t>Mozambique</t>
  </si>
  <si>
    <t>MZ</t>
  </si>
  <si>
    <t>MOZ</t>
  </si>
  <si>
    <t>Myanmar</t>
  </si>
  <si>
    <t>MM</t>
  </si>
  <si>
    <t>MMR</t>
  </si>
  <si>
    <t>Namibia</t>
  </si>
  <si>
    <t>NA</t>
  </si>
  <si>
    <t>NAM</t>
  </si>
  <si>
    <t>Nauru</t>
  </si>
  <si>
    <t>NRU</t>
  </si>
  <si>
    <t>Nepal</t>
  </si>
  <si>
    <t>NP</t>
  </si>
  <si>
    <t>NPL</t>
  </si>
  <si>
    <t>NL</t>
  </si>
  <si>
    <t>NLD</t>
  </si>
  <si>
    <t>Netherlands Antilles</t>
  </si>
  <si>
    <t>AN</t>
  </si>
  <si>
    <t>ANT</t>
  </si>
  <si>
    <t>New Caledonia</t>
  </si>
  <si>
    <t>NC</t>
  </si>
  <si>
    <t>NCL</t>
  </si>
  <si>
    <t>NZ</t>
  </si>
  <si>
    <t>NZL</t>
  </si>
  <si>
    <t>Nicaragua</t>
  </si>
  <si>
    <t>NI</t>
  </si>
  <si>
    <t>NIC</t>
  </si>
  <si>
    <t>Niger the</t>
  </si>
  <si>
    <t>NE</t>
  </si>
  <si>
    <t>NER</t>
  </si>
  <si>
    <t>Nigeria</t>
  </si>
  <si>
    <t>NG</t>
  </si>
  <si>
    <t>NGA</t>
  </si>
  <si>
    <t>Niue</t>
  </si>
  <si>
    <t>NU</t>
  </si>
  <si>
    <t>NIU</t>
  </si>
  <si>
    <t>Norfolk Island</t>
  </si>
  <si>
    <t>NF</t>
  </si>
  <si>
    <t>NFK</t>
  </si>
  <si>
    <t>North Korea</t>
  </si>
  <si>
    <t>KP</t>
  </si>
  <si>
    <t>PRK</t>
  </si>
  <si>
    <t>Northern Mariana Islands</t>
  </si>
  <si>
    <t>MP</t>
  </si>
  <si>
    <t>MNP</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</si>
  <si>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</si>
  <si>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</si>
  <si>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</si>
  <si>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</si>
  <si>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</si>
  <si>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</si>
  <si>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</si>
  <si>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</si>
  <si>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</si>
  <si>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</si>
  <si>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</si>
  <si>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</si>
  <si>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</si>
  <si>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</si>
  <si>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</si>
  <si>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</si>
  <si>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</si>
  <si>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</si>
  <si>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</si>
  <si>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</si>
  <si>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</si>
  <si>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</si>
  <si>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</si>
  <si>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t>
  </si>
  <si>
    <t>PER</t>
  </si>
  <si>
    <t>Philippines the</t>
  </si>
  <si>
    <t>PH</t>
  </si>
  <si>
    <t>PHL</t>
  </si>
  <si>
    <t>Pitcairn Island</t>
  </si>
  <si>
    <t>PN</t>
  </si>
  <si>
    <t>PCN</t>
  </si>
  <si>
    <t>PL</t>
  </si>
  <si>
    <t>POL</t>
  </si>
  <si>
    <t>PT</t>
  </si>
  <si>
    <t>PRT</t>
  </si>
  <si>
    <t>Puerto Rico</t>
  </si>
  <si>
    <t>PR</t>
  </si>
  <si>
    <t>PRI</t>
  </si>
  <si>
    <t>Qatar</t>
  </si>
  <si>
    <t>QA</t>
  </si>
  <si>
    <t>QAT</t>
  </si>
  <si>
    <t>Reunion</t>
  </si>
  <si>
    <t>RE</t>
  </si>
  <si>
    <t>REU</t>
  </si>
  <si>
    <t>RO</t>
  </si>
  <si>
    <t>ROU</t>
  </si>
  <si>
    <t>RU</t>
  </si>
  <si>
    <t>RUS</t>
  </si>
  <si>
    <t>Rwanda</t>
  </si>
  <si>
    <t>RW</t>
  </si>
  <si>
    <t>RWA</t>
  </si>
  <si>
    <t>Samoa</t>
  </si>
  <si>
    <t>WS</t>
  </si>
  <si>
    <t>WSM</t>
  </si>
  <si>
    <t>San Marino</t>
  </si>
  <si>
    <t>SM</t>
  </si>
  <si>
    <t>SMR</t>
  </si>
  <si>
    <t>Sao Tome and Principe</t>
  </si>
  <si>
    <t>ST</t>
  </si>
  <si>
    <t>STP</t>
  </si>
  <si>
    <t>Saudi Arabia</t>
  </si>
  <si>
    <t>SA</t>
  </si>
  <si>
    <t>SAU</t>
  </si>
  <si>
    <t>Senegal</t>
  </si>
  <si>
    <t>SN</t>
  </si>
  <si>
    <t>SEN</t>
  </si>
  <si>
    <t>Serbia and Montenegro</t>
  </si>
  <si>
    <t>CS</t>
  </si>
  <si>
    <t>SCG</t>
  </si>
  <si>
    <t>Seychelles</t>
  </si>
  <si>
    <t>SC</t>
  </si>
  <si>
    <t>SYC</t>
  </si>
  <si>
    <t>Sierra Leone</t>
  </si>
  <si>
    <t>SL</t>
  </si>
  <si>
    <t>SLE</t>
  </si>
  <si>
    <t>SG</t>
  </si>
  <si>
    <t>SGP</t>
  </si>
  <si>
    <t>SK</t>
  </si>
  <si>
    <t>SVK</t>
  </si>
  <si>
    <t>SI</t>
  </si>
  <si>
    <t>SVN</t>
  </si>
  <si>
    <t>Solomon Islands</t>
  </si>
  <si>
    <t>SB</t>
  </si>
  <si>
    <t>SLB</t>
  </si>
  <si>
    <t>Somalia</t>
  </si>
  <si>
    <t>SO</t>
  </si>
  <si>
    <t>SOM</t>
  </si>
  <si>
    <t>South Africa</t>
  </si>
  <si>
    <t>ZA</t>
  </si>
  <si>
    <t>ZAF</t>
  </si>
  <si>
    <t>South Georgia and the South Sandwich Islands</t>
  </si>
  <si>
    <t>GS</t>
  </si>
  <si>
    <t>SGS</t>
  </si>
  <si>
    <t>ES</t>
  </si>
  <si>
    <t>ESP</t>
  </si>
  <si>
    <t>Sri Lanka</t>
  </si>
  <si>
    <t>LK</t>
  </si>
  <si>
    <t>LKA</t>
  </si>
  <si>
    <t>St. Helena</t>
  </si>
  <si>
    <t>SH</t>
  </si>
  <si>
    <t>SHN</t>
  </si>
  <si>
    <t>St. Kitts and Nevis</t>
  </si>
  <si>
    <t>KN</t>
  </si>
  <si>
    <t>KNA</t>
  </si>
  <si>
    <t>St. Lucia</t>
  </si>
  <si>
    <t>LC</t>
  </si>
  <si>
    <t>LCA</t>
  </si>
  <si>
    <t>St. Pierre and Miquelon</t>
  </si>
  <si>
    <t>PM</t>
  </si>
  <si>
    <t>SPM</t>
  </si>
  <si>
    <t>St. Vincent and the Grenadines</t>
  </si>
  <si>
    <t>VC</t>
  </si>
  <si>
    <t>VCT</t>
  </si>
  <si>
    <t>Sudan the</t>
  </si>
  <si>
    <t>SD</t>
  </si>
  <si>
    <t>SDN</t>
  </si>
  <si>
    <t>Suriname</t>
  </si>
  <si>
    <t>SR</t>
  </si>
  <si>
    <t>SUR</t>
  </si>
  <si>
    <t>Svalbard &amp; Jan Mayen Islands</t>
  </si>
  <si>
    <t>SJ</t>
  </si>
  <si>
    <t>SJM</t>
  </si>
  <si>
    <t>Swaziland</t>
  </si>
  <si>
    <t>SZ</t>
  </si>
  <si>
    <t>SWZ</t>
  </si>
  <si>
    <t>SE</t>
  </si>
  <si>
    <t>SWE</t>
  </si>
  <si>
    <t>CH</t>
  </si>
  <si>
    <t>CHE</t>
  </si>
  <si>
    <t>Syrian Arab Republic</t>
  </si>
  <si>
    <t>SY</t>
  </si>
  <si>
    <t>SYR</t>
  </si>
  <si>
    <t>Taiwan</t>
  </si>
  <si>
    <t>TW</t>
  </si>
  <si>
    <t>TWN</t>
  </si>
  <si>
    <t>Tajikistan</t>
  </si>
  <si>
    <t>TJ</t>
  </si>
  <si>
    <t>TJK</t>
  </si>
  <si>
    <t>Tanzania</t>
  </si>
  <si>
    <t>TZ</t>
  </si>
  <si>
    <t>TZA</t>
  </si>
  <si>
    <t>TH</t>
  </si>
  <si>
    <t>THA</t>
  </si>
  <si>
    <t>Timor-Leste</t>
  </si>
  <si>
    <t>TL</t>
  </si>
  <si>
    <t>TLS</t>
  </si>
  <si>
    <t>Togo</t>
  </si>
  <si>
    <t>TG</t>
  </si>
  <si>
    <t>TGO</t>
  </si>
  <si>
    <t>Tokelau</t>
  </si>
  <si>
    <t>TK</t>
  </si>
  <si>
    <t>TKL</t>
  </si>
  <si>
    <t>Tonga</t>
  </si>
  <si>
    <t>TO</t>
  </si>
  <si>
    <t>TON</t>
  </si>
  <si>
    <t>Trinidad and Tobago</t>
  </si>
  <si>
    <t>TT</t>
  </si>
  <si>
    <t>TTO</t>
  </si>
  <si>
    <t>Tunisia</t>
  </si>
  <si>
    <t>TN</t>
  </si>
  <si>
    <t>TUN</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</si>
  <si>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</si>
  <si>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</si>
  <si>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</si>
  <si>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</si>
  <si>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</si>
  <si>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</si>
  <si>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</si>
  <si>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</si>
  <si>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</si>
  <si>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</si>
  <si>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</si>
  <si>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</si>
  <si>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</si>
  <si>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</si>
  <si>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</si>
  <si>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</si>
  <si>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</si>
  <si>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</si>
  <si>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</si>
  <si>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</si>
  <si>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GB</t>
  </si>
  <si>
    <t>GBR</t>
  </si>
  <si>
    <t>United States Minor Outlying Islands</t>
  </si>
  <si>
    <t>UM</t>
  </si>
  <si>
    <t>UMI</t>
  </si>
  <si>
    <t>United States of America</t>
  </si>
  <si>
    <t>US</t>
  </si>
  <si>
    <t>USA</t>
  </si>
  <si>
    <t>Uruguay</t>
  </si>
  <si>
    <t>UY</t>
  </si>
  <si>
    <t>URY</t>
  </si>
  <si>
    <t>US Virgin Islands</t>
  </si>
  <si>
    <t>VI</t>
  </si>
  <si>
    <t>VIR</t>
  </si>
  <si>
    <t>Uzbekistan</t>
  </si>
  <si>
    <t>UZ</t>
  </si>
  <si>
    <t>UZB</t>
  </si>
  <si>
    <t>Vanuatu</t>
  </si>
  <si>
    <t>VU</t>
  </si>
  <si>
    <t>VUT</t>
  </si>
  <si>
    <t>Venezuela</t>
  </si>
  <si>
    <t>VE</t>
  </si>
  <si>
    <t>VEN</t>
  </si>
  <si>
    <t>VN</t>
  </si>
  <si>
    <t>VNM</t>
  </si>
  <si>
    <t>Wallis and Futuna Islands</t>
  </si>
  <si>
    <t>WF</t>
  </si>
  <si>
    <t>WLF</t>
  </si>
  <si>
    <t>Western Sahara</t>
  </si>
  <si>
    <t>EH</t>
  </si>
  <si>
    <t>ESH</t>
  </si>
  <si>
    <t>Yemen</t>
  </si>
  <si>
    <t>YE</t>
  </si>
  <si>
    <t>YEM</t>
  </si>
  <si>
    <t>Zambia</t>
  </si>
  <si>
    <t>ZM</t>
  </si>
  <si>
    <t>ZMB</t>
  </si>
  <si>
    <t>Zimbabwe</t>
  </si>
  <si>
    <t>ZW</t>
  </si>
  <si>
    <t>ZWE</t>
  </si>
  <si>
    <t>Distributed income return, also known as dividend yield, is calculated as distributions (dividends and interest paid during the period) as a percentage of time-weighted average NAV over the same period.
It has the same denominator as PM04, PM05, and PM06.</t>
  </si>
  <si>
    <t>Outstanding Capital Commitments</t>
  </si>
  <si>
    <t xml:space="preserve">Outstanding commitments which all investors are still bound to provide according to unexpired subscription agreements either as equity capital or shareholder loans.
</t>
  </si>
  <si>
    <t>Audited</t>
  </si>
  <si>
    <t>Sum of all fees mentioned above (#11.1 to #11.15).</t>
  </si>
  <si>
    <t>Other Mark to Market</t>
  </si>
  <si>
    <t>For pricing purposes only. 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</si>
  <si>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r>
      <t xml:space="preserve">For pricing purposes only. 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t>
    </r>
    <r>
      <rPr>
        <u/>
        <sz val="8"/>
        <color rgb="FF55585A"/>
        <rFont val="Open Sans"/>
        <family val="2"/>
      </rPr>
      <t>See INREV Governance module for more details.</t>
    </r>
  </si>
  <si>
    <r>
      <t>For pricing purposes only. 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t>
    </r>
    <r>
      <rPr>
        <u/>
        <sz val="8"/>
        <color rgb="FF55585A"/>
        <rFont val="Open Sans"/>
        <family val="2"/>
      </rPr>
      <t xml:space="preserve"> See INREV Governance module for more details.</t>
    </r>
  </si>
  <si>
    <t>For pricing purposes only. Performance fees should be accrued as soon as a reliable estimation is completed</t>
  </si>
  <si>
    <t>For pricing purposes only. Future distributions that are only attributable to investors pre-dating the INREV NAV calculation should be subtracted from the INREV NAV, for trading purposes.</t>
  </si>
  <si>
    <t>For pricing purposes only. 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</si>
  <si>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For pricing purposes only. Only applicable to local GAAP. Additional adjustments to INREV NAV which cannot be captured in the above fields. Provide explanation in the comment box.</t>
  </si>
  <si>
    <t>The interest rate on each external debt instrument in the vehicle weighted by the size of such instruments.
Interest costs (including debt amortisation and lending fees) of third party debt weighted by the nominal value of such instruments. This excludes shareholders' loans and lease liabilities.</t>
  </si>
  <si>
    <t>The maturity of third party debt specified in years weighted by the nominal value of such instruments. This excludes shareholders' loans &amp; lease liabilities. See instructions in #6.1 for Nominal Value of Debt.</t>
  </si>
  <si>
    <t>See instruction and definition of #7.13. Calculated on a rolling four-quarter basis.</t>
  </si>
  <si>
    <t>See instruction and definition of #7.13. Where a track record exists.</t>
  </si>
  <si>
    <t>Net operating income (NOI) (#5.4) over fair value of investment portfolio (#9.2).</t>
  </si>
  <si>
    <t>Represents total number of shares in issue (end of date).</t>
  </si>
  <si>
    <t>Calculated as the Net Investment Income (#7.12) as a percentage of the time-weighted average NAV over the same period. The same time period is based on the formula of INREV NAV (t-1) plus the time weighted (daily) contributions minus the time weighted (daily) redemptions and distribution.</t>
  </si>
  <si>
    <t xml:space="preserve">Initial leasing &amp; Standing investment
</t>
  </si>
  <si>
    <t>Completed construction that is less than 60% occupied since the end of construction and has been available for occupancy for less than one year &amp; Completed construction that has achieved 60% occupied status since the end of construction or has been available for occupancy for more than one year In stabilized, operating phase.</t>
  </si>
  <si>
    <t>If yes, provide details in the comment box. An unitized vehicle is a collective investment structure that allows multiple investors to pool their funds to acquire and manage a portfolio of real estate assets. Investors purchase units or shares in the unitized vehicle.</t>
  </si>
  <si>
    <t>Property-specific fees (#11.26) and costs (#11.27) as a proportion of INREV time-weighted average INREV GAV (#11.21). Calculated on a rolling four-quarter basis.</t>
  </si>
  <si>
    <r>
      <t xml:space="preserve">For the disclosure of INREV TGER and REER a calculation based on INREV GAV is required. 
To arrive at an INREV GAV the Total Assets derived from Generally Accepted Accounting Principles (GAAP) should be adjusted. See Q&amp;A FEM-Q01 of the </t>
    </r>
    <r>
      <rPr>
        <u/>
        <sz val="8"/>
        <color rgb="FF55585A"/>
        <rFont val="Open Sans"/>
        <family val="2"/>
      </rPr>
      <t>INREV Fee and Expense Metrics Guidelines and Q&amp;A RG-Q02 of the INREV Reporting Guidelines.</t>
    </r>
  </si>
  <si>
    <t>Reporting year</t>
  </si>
  <si>
    <t>Reporting period</t>
  </si>
  <si>
    <t>Reporting Year</t>
  </si>
  <si>
    <r>
      <t xml:space="preserve">Since inception IRR is the IRR of the Vehicle after all vehicle-level fees, taxes and carried interest are deducted, as described in the </t>
    </r>
    <r>
      <rPr>
        <u/>
        <sz val="8"/>
        <color rgb="FF55585A"/>
        <rFont val="Open Sans"/>
        <family val="2"/>
      </rPr>
      <t>INREV Performance Measurement module</t>
    </r>
    <r>
      <rPr>
        <sz val="8"/>
        <color rgb="FF55585A"/>
        <rFont val="Open Sans"/>
        <family val="2"/>
      </rPr>
      <t>.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Only applicable for closed-end funds.</t>
    </r>
  </si>
  <si>
    <t>Retail real estate refers to commercial properties that are specifically designed, constructed, or adapted to host a variety of retail businesses and activities. These properties encompass diverse physical spaces, including shopping malls, strip malls, standalone retail stores, department stores, and other consumer-focused establishments. Retail real estate serves as a platform for businesses to showcase and sell their products or services directly to consumers.</t>
  </si>
  <si>
    <t>Residential real estate refers to properties that are designed, constructed, or adapted primarily for the purpose of providing housing and accommodation to individuals and families. These properties encompass a wide spectrum of living spaces, including single-family homes, condominiums, apartments, townhouses, and other housing units. Residential real estate serves as the physical space where people live, relax, and carry out their daily lives.</t>
  </si>
  <si>
    <t xml:space="preserve">Parking real estate refers to properties specifically designated and developed to provide parking facilities for vehicles, such as cars, motorcycles, and bicycles. These properties encompass various types of parking structures, lots, and spaces designed to accommodate vehicles temporarily while they are not in use. </t>
  </si>
  <si>
    <t xml:space="preserve">Student housing real estate refers to properties that are specifically designed, developed, or adapted to provide accommodation for students, typically those attending colleges, universities, or other educational institutions. These properties encompass a range of living spaces, including dormitories, apartments, shared housing, and other residential arrangements tailored to the needs of students. Student housing real estate aims to create an environment conducive to learning, socializing, and personal growth, often including amenities and services that cater to the unique requirements of student life. </t>
  </si>
  <si>
    <t>Leisure real estate refers to properties that are specifically designed, developed, or adapted to cater to recreational and entertainment activities, providing individuals with spaces to relax, unwind, and engage in leisurely pursuits. These properties encompass a variety of settings, including vacation homes, timeshares, beachfront properties, cabins, golf course communities, and other destinations focused on offering leisure and recreational experiences. Leisure real estate aims to create environments that promote relaxation, enjoyment, and escape from daily routines, often incorporating amenities and facilities that support activities such as sports, entertainment, and relaxation.</t>
  </si>
  <si>
    <t>Aged care real estate refers to properties that are specifically designed, developed, or adapted to provide housing, care, and support services for elderly individuals who require assistance with daily activities and healthcare needs. These properties encompass a range of living arrangements, including nursing homes, assisted living facilities, retirement communities, and other housing options tailored to meet the unique requirements of seniors in their later stages of life. Aged care real estate aims to create environments that promote safety, comfort, and a sense of community for older adults, often incorporating amenities and services that address their physical, social, and emotional well-being.</t>
  </si>
  <si>
    <t>Mixed real estate refers to properties with more than one sub-type which do not have more than 50% of one specific category.</t>
  </si>
  <si>
    <t>Agricultural real estate refers to properties that are specifically designated, developed, or utilized for agricultural purposes, encompassing the cultivation of crops, raising of livestock, and other farming-related activities. These properties include farmland, ranches, orchards, vineyards, and agricultural facilities. Agricultural real estate is essential for food production, resource sustainability, and the economic livelihood of rural communities. It provides the physical space where various agricultural activities take place, such as planting, growing, harvesting, and animal husbandry.</t>
  </si>
  <si>
    <t>Other real estate refers to properties that do not classify in one of the above mentioned sub-types.</t>
  </si>
  <si>
    <t>1.11.1</t>
  </si>
  <si>
    <t>1.11.2</t>
  </si>
  <si>
    <t>1.11.3</t>
  </si>
  <si>
    <t>1.11.4</t>
  </si>
  <si>
    <t>% of Vehicle GAV that is invested in development projects excluding Right of Use Assets. Calculated as fair value of development portfolio (#9.14) over INREV GAV (#4.7).</t>
  </si>
  <si>
    <t>Applicable to closed end funds.
Total allocated capital is calculated as Total Net Capital Contributed since inception (see #13.14)
+ Capital part of closed investments but financed by Credit/Bridge facility
+ Capital part of signed and not closed investments
+ Capital part of approved but not signed investments</t>
  </si>
  <si>
    <t>Investment manager self-declared style, if applicable. Describes the risk profile of the investment strategy adopted by an investment vehicle. When Other is selected, please provide details in comment box.</t>
  </si>
  <si>
    <t>Indicate whether the figures provided in the SDDS are preliminary, final, or audited.</t>
  </si>
  <si>
    <t>Nominal value of debt (#6.1) over INREV GAV (#4.7).</t>
  </si>
  <si>
    <t>Target leverage ratio of the vehicle, if applicable. This may be different from the maximum LTV (#1.11.4).</t>
  </si>
  <si>
    <t>Provides the INREV Style Classification based on inputs in #1.11.1 to #1.11.4. See INREV Style Classification on INREV website for detailed guidance.</t>
  </si>
  <si>
    <t>Weighted average unexpired lease term (years)</t>
  </si>
  <si>
    <t>Year of reporting</t>
  </si>
  <si>
    <t>Period of reporting (i.e. Q1, Q2, Q3, Q4, FY, YTD)</t>
  </si>
  <si>
    <t xml:space="preserve">For closed end funds only. Amount of (equity) capital drawn from investors since inception as part of a subscription agreement (gross of redemptions and excluding any recalled capital).
</t>
  </si>
  <si>
    <t>5.9.3</t>
  </si>
  <si>
    <t>Income taxes borne by the vehicle. Sum of #5.9.1 till #5.9.3.</t>
  </si>
  <si>
    <t>Total third party drawn fixed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</si>
  <si>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Total third party floating drawn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</si>
  <si>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Minority share - total result</t>
  </si>
  <si>
    <t>5.16</t>
  </si>
  <si>
    <t>Minority share in the other gain/(loss) directly accounted for in equity</t>
  </si>
  <si>
    <t>5.17</t>
  </si>
  <si>
    <t>Other Gain/(Loss) Directly Accounted for in Equity attributed to the investors of the vehicle</t>
  </si>
  <si>
    <t>The exact day of the capital flow should be filled in. For an “as declared/registered” distribution payment the last day of the respective month should be filled in.
If there are more than ten specific capital flows in the reported period, use the reserved placeholders. In case this is not sufficient, capital flows should be summarised on a monthly basis putting the date of capital flow at the end of the month.</t>
  </si>
  <si>
    <t>Sum of fair value of investment portfolio (#9.2) and fair value of development portfolio (#9.14). If valuation reports do not differentiate between development and investment portfolio, please include the aggregate here in the comments box. These are excluding right of use assets under IFRS 16.</t>
  </si>
  <si>
    <t>The appraised market value of investment property as determined by an external or internal valuer plus trading properties intended for sale (properties that are stabilised and in lease-up). These are excluding right of use assets under IFRS 16.</t>
  </si>
  <si>
    <t>The appraised market value of property under construction or development for future use as determined by an external or internal valuer. These are excluding right of use assets under IFRS 16.</t>
  </si>
  <si>
    <t>Nominal value of debt (#6.1) over total fair value of investment &amp; development portfolio (#9.1). These excludes lease liabilities and right of use assets under IFRS 16.</t>
  </si>
  <si>
    <t xml:space="preserve">For closed end funds only. Amount of (equity) capital redeemed by investors since inception.  
</t>
  </si>
  <si>
    <t>For closed end funds only. Amount of capital contributions previously distributed to investors which has been recalled since inception, eg to meet potential (unexpected) liabilities at the end of vehicle life or for specific investment purposes.</t>
  </si>
  <si>
    <t xml:space="preserve">For closed end funds only. Amount of capital in the form of shareholders' loans drawn from investors since inception. </t>
  </si>
  <si>
    <t xml:space="preserve">For closed end funds only. Amount of shareholders' loan principal repaid to investors since inception (does not include payment of interest). </t>
  </si>
  <si>
    <t>For closed end funds only. Net amount of (equity) capital, recalled capital and shareholders' loans drawn from investors since inception. Sum of #13.9 to #13.13.</t>
  </si>
  <si>
    <t>For closed end funds only. Amount of interest paid to investors since inception relating to shareholder loans (does not include repayment of principal).</t>
  </si>
  <si>
    <t>For closed end funds only. Total amount of dividend payments and profit distributions to investors since inception, made in accordance with the vehicle documentation.</t>
  </si>
  <si>
    <t>For closed end funds only. Amount of capital returned to investors in accordance with the vehicle documentation (both recallable and non-recallable) since inception.</t>
  </si>
  <si>
    <t>For closed end funds only. Total amount of income distributed to investors in accordance with the vehicle documentation since inception.</t>
  </si>
  <si>
    <t>For closed end funds only. Total amount of distributions made to investors since inception. Sum of #14.4 and #14.5.</t>
  </si>
  <si>
    <t>For closed end funds only. Total amount of distributions made to investors in accordance with the vehicle documentation since inception, that is unexpired as at reporting period, and can be recalled by the Vehicle, eg to meet potential (unexpected) liabilities at the end of vehicle life.</t>
  </si>
  <si>
    <t>For closed end funds only. Total amount of distributions made to investors in accordance with the vehicle documentation since inception which cannot be recalled by the vehicle. Calculated as #14.6 less #14.6.1.</t>
  </si>
  <si>
    <t xml:space="preserve">Total third party drawn debt facilities, bonds, notes, or credit lines (and any drawn equity bridge), excluding shareholders' loans and lease liabilities. All currencies converted to vehicle currency.  Please note that the nominal value refers to the outstanding amount the debtor owes to the creditor so excluding any capitalized and not yet amortized loan arrangement costs/fees. Sum of #6.1.1 and #6.1.2. </t>
  </si>
  <si>
    <t>8.1.3</t>
  </si>
  <si>
    <t>Limits (in millions) related to investor redemptions based on the vehicle documentation. Convert any defined percentages into a figure. Provide details in the comment box.</t>
  </si>
  <si>
    <t xml:space="preserve"> This includes agreed fixed amounts in the contract, or any verbal amount estimated to pay as per reporting (when a reliable measurement can be made).</t>
  </si>
  <si>
    <t>8.2.3</t>
  </si>
  <si>
    <t>Amount of (equity) capital drawn from investors during the reporting period as part of a subscription agreement (gross of redemptions and excluding any recalled capital).</t>
  </si>
  <si>
    <t>9.1.1</t>
  </si>
  <si>
    <t>Percentage externally valued</t>
  </si>
  <si>
    <t>PV17</t>
  </si>
  <si>
    <t>ALD2.4.1</t>
  </si>
  <si>
    <t>External / internally valued</t>
  </si>
  <si>
    <t>Acquisition date</t>
  </si>
  <si>
    <t xml:space="preserve">In case of acquisition during the period, date of completion of acquisition of the asset. </t>
  </si>
  <si>
    <t>ALD2.9.1</t>
  </si>
  <si>
    <t>Net operating income (NOI)</t>
  </si>
  <si>
    <t>Income generated by the operation of the asset, independent of external factors such as financing and income taxes. It is calculated as quarterly gross income less operating expenses. Gross income includes both rental income and other income such as parking fees, laundry and vending receipts, variable rent, etc. Operating expenses are costs incurred during the operation and maintenance of a property. They include repairs and maintenance, non-recoverable expenditures, letting costs, rent review feeds, as well as insurance, property management fees(excl. asset management fee), utilities, supplies, property taxes, bed debt write offs,  etc. The following are not operating expenses: principal and interest, capital expenditures, depreciation, income taxes, and amortization of loan points</t>
  </si>
  <si>
    <t>Costs related to capital improvements for redevelopments that lengthen the life and increase the value of the assets.</t>
  </si>
  <si>
    <t>This includes agreed fixed amounts in the contract, or any verbal amount estimated to pay as per reporting (when a reliable measurement can be made).</t>
  </si>
  <si>
    <t>Vehicle fees (#11.17) and costs (#11.19), expressed as a percentage of time-weighted average INREV GAV (#11.21). Calculated on a rolling four-quarter basis.</t>
  </si>
  <si>
    <t>Vehicle fees (#11.17) and costs (#11.19), expressed as a percentage of time-weighted average INREV NAV (#11.20). Calculated on a rolling four-quarter basis.</t>
  </si>
  <si>
    <r>
      <t xml:space="preserve">Optional ratio calculated as vehicle fees (#11.17) and costs (#11.19), plus vehicle tax, expressed as a percentage of time-weighted average INREV GAV (#11.21). Calculated on a rolling four-quarter basis. Click here for detailed calculation guidance for </t>
    </r>
    <r>
      <rPr>
        <u/>
        <sz val="8"/>
        <color rgb="FF55585A"/>
        <rFont val="Open Sans"/>
        <family val="2"/>
      </rPr>
      <t>INREV Fee and expense metrics.</t>
    </r>
  </si>
  <si>
    <r>
      <t xml:space="preserve">Optional ratio calculated as vehicle fees (#11.17) and costs (#11.19), plus vehicle tax, expressed as a percentage of time-weighted average INREV NAV (#11.20). Calculated on a rolling four-quarter basis. Click here for detailed calculation guidance for </t>
    </r>
    <r>
      <rPr>
        <u/>
        <sz val="8"/>
        <color rgb="FF55585A"/>
        <rFont val="Open Sans"/>
        <family val="2"/>
      </rPr>
      <t>INREV Fee and expense metrics.</t>
    </r>
  </si>
  <si>
    <t>Part of the total results of the non-controlling interest of underlying vehicles.</t>
  </si>
  <si>
    <t>Other gain/losses directly accounted for in equity, such as CTA, hedging reserves.</t>
  </si>
  <si>
    <t>Part of the other gain/losses of the non-controlling interest of underlying vehicles.</t>
  </si>
  <si>
    <t>The aggregate of the undiscounted contracted annual rent (lease payments to be received) for lease contract that expire (or are subjected to tenant break options) within the respective year). For residential properties, details around number of units may be added in the comment box.</t>
  </si>
  <si>
    <t>5.18</t>
  </si>
  <si>
    <t>5.19</t>
  </si>
  <si>
    <t>Other Tax Charges</t>
  </si>
  <si>
    <t>Other (if applicable) P&amp;L related taxes. Items not included as deferred or current income tax.</t>
  </si>
  <si>
    <t>Total result attributable to the investors</t>
  </si>
  <si>
    <t>#5.13 less #5.14. Reflects the net result in the income statement for the investors of the vehicle according to its accounting standards.</t>
  </si>
  <si>
    <t>Sum of #5.15 and #5.18.</t>
  </si>
  <si>
    <t>Development &amp; Redevelopment</t>
  </si>
  <si>
    <t>Same as #3.2 . Starting point for calculations for rows below.</t>
  </si>
  <si>
    <t>Asset capital returns on a time-weighted basis reflect the performance of the respective operating asset. See Performance Measurement Module of the INREV Guidelines for detailed calculation PM21.</t>
  </si>
  <si>
    <t>External / Internally  asset valuation. Refer to PV17</t>
  </si>
  <si>
    <t xml:space="preserve">INREV </t>
  </si>
  <si>
    <t>Number of completed disposition deals as per vehicle's financial statements (expected is the number of properties, however the financial statements are leading). For residential properties, details around number of units may be disclosed in the comment box</t>
  </si>
  <si>
    <t>Current number of properties owned by the vehicle. Property represents a real estate asset. For residential the unit of measurement is a full complex (not the individual apartments). For residential the number of lettable units may be included in the comment box.</t>
  </si>
  <si>
    <t>Office real estate refers to commercial properties that are specifically designed, built, or adapted to accommodate various businesses and organizations for their administrative, operational, and professional activities. These properties encompass a range of physical spaces, such as office buildings, office parks, coworking spaces, and business centres. Office real estate serves as a hub for professional interactions, collaboration, and daily operations, providing tenants with functional workspaces equipped with amenities, utilities, and infrastructure tailored to support their business needs.</t>
  </si>
  <si>
    <t>Industrial/logistic real estate refers to commercial properties that are purpose-built, adapted, or repurposed to facilitate the storage, distribution, manufacturing, and transportation of goods and products. These properties encompass a range of physical spaces, including warehouses, distribution centres, manufacturing facilities, industrial parks, and logistics hubs.</t>
  </si>
  <si>
    <t>Hotel real estate refers to commercial properties that are purposefully designed, constructed, or adapted to provide temporary lodging, accommodation, and hospitality services to travellers, tourists, and visitors. These properties encompass a diverse range of accommodations, including full-service hotels, boutique hotels, motels, resorts, and other hospitality establishments. Hotel real estate is equipped with guest rooms, amenities, and facilities tailored to offer comfort, convenience, and a welcoming experience for guests during their stay.</t>
  </si>
  <si>
    <t>Healthcare real estate refers to properties that are purposefully designed, built, or adapted to provide medical, healthcare, and wellness-related services. These properties encompass a diverse range of healthcare facilities, including hospitals, clinics, medical office buildings, assisted living facilities, nursing homes, and specialized medical centres. Healthcare real estate is equipped with infrastructure, technology, and amenities tailored to support medical professionals in delivering patient care and wellness services.</t>
  </si>
  <si>
    <t>Education real estate refers to properties that are specifically designed, constructed, or adapted to facilitate learning, teaching, and educational activities. These properties encompass a variety of educational institutions, including schools, colleges, universities, training centres, and research facilities. Education real estate provides physical spaces that support academic, intellectual, and skill development, offering classrooms, laboratories, libraries, lecture halls, and other facilities essential for education.</t>
  </si>
  <si>
    <t>Time-weighted net and unlevered return. See Performance Measurement Module of the INREV Guidelines PM19.
Asset level total return reflect the Asset level total returns on a time-weighted basis reflect the performance of the respective operating asset. Reference is made to  Performance Measurement Module of the INREV Guidelines PM19.</t>
  </si>
  <si>
    <t>Note: Data feed from Key Vehicle Terms, Vehicle Level Data and Investor Level Data</t>
  </si>
  <si>
    <t>INREV Asset Level Index (ALI) mapping</t>
  </si>
  <si>
    <t>vt_style_vehicle_according_inrev_style_classification</t>
  </si>
  <si>
    <t>vt_security_identification_number_isin_code</t>
  </si>
  <si>
    <t>vt_vehicle_financial_year_end</t>
  </si>
  <si>
    <t>vt_inrev_reporting_guidelines_self_assessment_score</t>
  </si>
  <si>
    <t>vt_multiple_shares_unit_class_type</t>
  </si>
  <si>
    <t>vt_unitized_vehicle</t>
  </si>
  <si>
    <t>vt_redemption_limits</t>
  </si>
  <si>
    <t>cd_final_capital_closing_date</t>
  </si>
  <si>
    <t>cd_start_investment_period_date</t>
  </si>
  <si>
    <t>cd_end_investment_period_date</t>
  </si>
  <si>
    <t>cd_vehicle_term</t>
  </si>
  <si>
    <t>cd_inception_date</t>
  </si>
  <si>
    <t>cd_other_specific_critical_date_1</t>
  </si>
  <si>
    <t>cd_other_specific_critical_date_2</t>
  </si>
  <si>
    <t>value_total_number_outstanding_shares</t>
  </si>
  <si>
    <t>value_percentage_real_estate_assets_valued_reporting_period_externally</t>
  </si>
  <si>
    <t>value_percentage_real_estate_assets_valued_reporting_period_internally</t>
  </si>
  <si>
    <t>recon_vehicle_nav</t>
  </si>
  <si>
    <t>recon_effect_reclassifying_shareholders_loans_hybrid_capital_instruments</t>
  </si>
  <si>
    <t>recon_effect_dividends_recorded_liability_not_distributed</t>
  </si>
  <si>
    <t>recon_nav_reclassification_equity_interests_dividends_yet_distributed</t>
  </si>
  <si>
    <t>recon_revaluation_fair_value_investment_properties</t>
  </si>
  <si>
    <t>recon_revaluation_fair_value_property_held_sale</t>
  </si>
  <si>
    <t>recon_revaluation_fair_value_property_leased_tenants_finance_lease</t>
  </si>
  <si>
    <t>recon_revaluation_fair_value_real_estate_asset_held_inventory</t>
  </si>
  <si>
    <t>recon_revaluation_fair_value_other_investments_real_assets</t>
  </si>
  <si>
    <t>recon_revaluation_fair_value_indirect_investments_not_consolidated</t>
  </si>
  <si>
    <t>recon_revaluation_fair_value_financial_assets_financial_liabilities</t>
  </si>
  <si>
    <t>recon_revaluation_fair_value_construction_contracts_third_parties</t>
  </si>
  <si>
    <t>recon_set_up_costs_amortised_five_years</t>
  </si>
  <si>
    <t>recon_acquisition_expenses_amortised_five_years</t>
  </si>
  <si>
    <t>recon_contractual_fees</t>
  </si>
  <si>
    <t>recon_revaluation_fair_value_savings_purchasers_costs</t>
  </si>
  <si>
    <t>recon_revaluation_fair_value_deferred_taxes_tax_effect_inrev_nav_adjustments</t>
  </si>
  <si>
    <t>recon_effect_subsidiaries_negative_equity</t>
  </si>
  <si>
    <t>recon_goodwill</t>
  </si>
  <si>
    <t>recon_non_controlling_interest_effects_above_adjustments</t>
  </si>
  <si>
    <t>recon_other_specific_adjustments_1</t>
  </si>
  <si>
    <t>recon_other_specific_adjustments_2</t>
  </si>
  <si>
    <t>recon_vehicle_inrev_nav</t>
  </si>
  <si>
    <t>recon_pricing_adjustments</t>
  </si>
  <si>
    <t>recon_set_up_costs_amortised_holding_period</t>
  </si>
  <si>
    <t>recon_acquisition_expenses_amortised_holding_period</t>
  </si>
  <si>
    <t>recon_financing_costs_amortised_holding_period</t>
  </si>
  <si>
    <t>recon_performance</t>
  </si>
  <si>
    <t>recon_future_distribution</t>
  </si>
  <si>
    <t>recon_adjusted_nav_pricing_purposes</t>
  </si>
  <si>
    <t>recon_redemption_nav</t>
  </si>
  <si>
    <t>recon_other_vehicle_specific_nav</t>
  </si>
  <si>
    <t>recon_vehicle_inrev_gav</t>
  </si>
  <si>
    <t>as_gross_operating_income</t>
  </si>
  <si>
    <t>as_operating_expenses</t>
  </si>
  <si>
    <t>as_other_operating_expenses</t>
  </si>
  <si>
    <t>as_net_operating_income</t>
  </si>
  <si>
    <t>as_other_non_recurring_net_income</t>
  </si>
  <si>
    <t>as_operational_result</t>
  </si>
  <si>
    <t>as_net_financing_cost</t>
  </si>
  <si>
    <t>as_vehicle_level_expenses</t>
  </si>
  <si>
    <t>as_tax_expenses</t>
  </si>
  <si>
    <t>as_current_income_tax_charge</t>
  </si>
  <si>
    <t>as_deferred_tax_charge</t>
  </si>
  <si>
    <t>as_unrealised_capital_gain_loss</t>
  </si>
  <si>
    <t>as_unrealised_investment_property_gain_loss</t>
  </si>
  <si>
    <t>as_unrealised_non_property_gain_loss</t>
  </si>
  <si>
    <t>as_realised_capital_gain_loss</t>
  </si>
  <si>
    <t>as_realised_investment_property_gain_loss</t>
  </si>
  <si>
    <t>as_realised_non_property_gain_loss</t>
  </si>
  <si>
    <t>as_other_items_not_presented_above</t>
  </si>
  <si>
    <t>as_total_net_result</t>
  </si>
  <si>
    <t>as_other_gain_loss_directly_accounted_equity</t>
  </si>
  <si>
    <t>as_total_comprehensive_income</t>
  </si>
  <si>
    <t>financing_nominal_value_debt</t>
  </si>
  <si>
    <t>financing_nominal_value_fixed_interest_rate_debt</t>
  </si>
  <si>
    <t>financing_nominal_value_floating_interest_rate_debt</t>
  </si>
  <si>
    <t>financing_interest_rate_hedging_ratio</t>
  </si>
  <si>
    <t>financing_fair_value_debt</t>
  </si>
  <si>
    <t>financing_fair_value_derivatives</t>
  </si>
  <si>
    <t>financing_fair_value_derivatives_interest_rate</t>
  </si>
  <si>
    <t>financing_fair_value_derivatives_currency_hedging</t>
  </si>
  <si>
    <t>financing_notional_amount_derivatives_interest_rate</t>
  </si>
  <si>
    <t>financing_notional_amount_derivatives_currency_hedging</t>
  </si>
  <si>
    <t>financing_property_level_ltv</t>
  </si>
  <si>
    <t>financing_property_level_loan_to_cost</t>
  </si>
  <si>
    <t>financing_weighted_average_cost_debt</t>
  </si>
  <si>
    <t>financing_weighted_average_years_maturity_debt</t>
  </si>
  <si>
    <t>financing_total_debt_maturities_year_1</t>
  </si>
  <si>
    <t>financing_total_debt_maturities_year_1_2</t>
  </si>
  <si>
    <t>financing_total_debt_maturities_year_2_3</t>
  </si>
  <si>
    <t>financing_total_debt_maturities_year_3_4</t>
  </si>
  <si>
    <t>financing_total_debt_maturities_year_4_5</t>
  </si>
  <si>
    <t>financing_total_debt_maturities_year_over_5</t>
  </si>
  <si>
    <t>financing_number_new_renewed_debt_facilities</t>
  </si>
  <si>
    <t>financing_amount_new_renewed_debt_facilities</t>
  </si>
  <si>
    <t>financing_interest_service_coverage_ratio</t>
  </si>
  <si>
    <t>financing_debt_service_coverage_ratio</t>
  </si>
  <si>
    <t>financing_undrawn_secured_credit_lines</t>
  </si>
  <si>
    <t>performance_total_return_quarter</t>
  </si>
  <si>
    <t>performance_total_return_1_year</t>
  </si>
  <si>
    <t>performance_total_return_3_year_annualised</t>
  </si>
  <si>
    <t>performance_total_return_5_year_annualised</t>
  </si>
  <si>
    <t>performance_total_return_10_year_annualised</t>
  </si>
  <si>
    <t>performance_total_return_sii_annualised</t>
  </si>
  <si>
    <t>performance_total_return_1_year_gross_fees</t>
  </si>
  <si>
    <t>performance_total_return_3_year_annualised_gross_fees</t>
  </si>
  <si>
    <t>performance_total_return_5_year_annualised_gross_fees</t>
  </si>
  <si>
    <t>performance_total_return_10_year_annualised_gross_fees</t>
  </si>
  <si>
    <t>performance_total_return_sii_annualised_gross_fees</t>
  </si>
  <si>
    <t>performance_income_return_quarter</t>
  </si>
  <si>
    <t>performance_income_return_1_year</t>
  </si>
  <si>
    <t>performance_income_return_3_year_annualised</t>
  </si>
  <si>
    <t>performance_income_return_5_year_annualised</t>
  </si>
  <si>
    <t>performance_income_return_10_year_annualised</t>
  </si>
  <si>
    <t>performance_income_return_sii_annualised</t>
  </si>
  <si>
    <t>performance_income_return_1_year_gross_fees</t>
  </si>
  <si>
    <t>performance_income_return_3_year_annualised_gross_fees</t>
  </si>
  <si>
    <t>performance_income_return_5_year_annualised_gross_fees</t>
  </si>
  <si>
    <t>performance_income_return_10_year_annualised_gross_fees</t>
  </si>
  <si>
    <t>performance_income_return_sii_annualised_gross_fees</t>
  </si>
  <si>
    <t>performance_capital_return_quarter</t>
  </si>
  <si>
    <t>performance_capital_return_1_year</t>
  </si>
  <si>
    <t>performance_capital_return_3_year_annualised</t>
  </si>
  <si>
    <t>performance_capital_return_5_year_annualised</t>
  </si>
  <si>
    <t>performance_capital_return_10_year_annualised</t>
  </si>
  <si>
    <t>performance_capital_return_sii_annualised</t>
  </si>
  <si>
    <t>performance_capital_return_1_year_gross_fees</t>
  </si>
  <si>
    <t>performance_capital_return_3_year_annualised_gross_fees</t>
  </si>
  <si>
    <t>performance_capital_return_5_year_annualised_gross_fees</t>
  </si>
  <si>
    <t>performance_capital_return_10_year_annualised_gross_fees</t>
  </si>
  <si>
    <t>performance_capital_return_sii_annualised_gross_fees</t>
  </si>
  <si>
    <t>performance_distributed_income_return_quarter</t>
  </si>
  <si>
    <t>performance_si_iir</t>
  </si>
  <si>
    <t>performance_si_iir_gross_fees</t>
  </si>
  <si>
    <t>performance_pic_sii</t>
  </si>
  <si>
    <t>performance_tvpi_sii</t>
  </si>
  <si>
    <t>performance_dpi_sii</t>
  </si>
  <si>
    <t>performance_rvpi_sii</t>
  </si>
  <si>
    <t>ia_number_acquired_properties_re_development</t>
  </si>
  <si>
    <t>ia_total_capex</t>
  </si>
  <si>
    <t>ia_amount_capex_standing_investments_initial_leasing</t>
  </si>
  <si>
    <t>ia_number_dispositions</t>
  </si>
  <si>
    <t>ia_net_proceeds_dispositions</t>
  </si>
  <si>
    <t>pi_fair_value_investment_portfolio</t>
  </si>
  <si>
    <t>pi_share_non_income_producing_assets_percentage</t>
  </si>
  <si>
    <t>pi_noi_yield</t>
  </si>
  <si>
    <t>pi_net_initial_yield</t>
  </si>
  <si>
    <t>pi_gross_leasable_area</t>
  </si>
  <si>
    <t>pi_net_leasable_area</t>
  </si>
  <si>
    <t>pi_area_unit_measurement</t>
  </si>
  <si>
    <t>pi_occupancy_based_leasable_area</t>
  </si>
  <si>
    <t>pi_occupancy_based_rent</t>
  </si>
  <si>
    <t>pi_lease_expiries_based_rent</t>
  </si>
  <si>
    <t>pi_lease_expiries_roll_rent_year_1</t>
  </si>
  <si>
    <t>pi_lease_expiries_roll_rent_year_2</t>
  </si>
  <si>
    <t>pi_lease_expiries_roll_rent_year_3</t>
  </si>
  <si>
    <t>pi_lease_expiries_roll_rent_year_4</t>
  </si>
  <si>
    <t>pi_lease_expiries_roll_rent_year_5</t>
  </si>
  <si>
    <t>pi_lease_expiries_roll_rent_year_6</t>
  </si>
  <si>
    <t>pi_lease_expiries_roll_rent_year_7</t>
  </si>
  <si>
    <t>pi_lease_expiries_roll_rent_year_8</t>
  </si>
  <si>
    <t>pi_lease_expiries_roll_rent_year_9</t>
  </si>
  <si>
    <t>pi_lease_expiries_roll_rent_year_10</t>
  </si>
  <si>
    <t>pi_lease_expiries_roll_rent_year_plus_10</t>
  </si>
  <si>
    <t>pi_total_annual_rent</t>
  </si>
  <si>
    <t>pi_wault</t>
  </si>
  <si>
    <t>pi_current_development_exposure_percentage_gav</t>
  </si>
  <si>
    <t>pi_projected_percentage_current_remaining_capital_commitments_invested_future_development</t>
  </si>
  <si>
    <t>pi_cost_development_portfolio</t>
  </si>
  <si>
    <t>pi_currency_exposure</t>
  </si>
  <si>
    <t>pi_top_tenants_percentage_gross_rental_income</t>
  </si>
  <si>
    <t>gc_gresb_score</t>
  </si>
  <si>
    <t>gc_inrev_sustainability_reporting_compliance_score</t>
  </si>
  <si>
    <t>gc_inrev_sustainability_best_practice_adoption_score</t>
  </si>
  <si>
    <t>gc_esg_sdds_submitted</t>
  </si>
  <si>
    <t>mfem_fund_management_fees</t>
  </si>
  <si>
    <t>mfem_asset_management_fees</t>
  </si>
  <si>
    <t>mfem_asset_management_fees_incl_tger</t>
  </si>
  <si>
    <t>mfem_asset_management_fees_incl_reer</t>
  </si>
  <si>
    <t>mfem_performance_fees</t>
  </si>
  <si>
    <t>mfem_property_management_fees</t>
  </si>
  <si>
    <t>mfem_property_acquisition_fees</t>
  </si>
  <si>
    <t>mfem_property_disposition_fees</t>
  </si>
  <si>
    <t>mfem_project_management_fees</t>
  </si>
  <si>
    <t>mfem_financing_debt_arrangement_fees</t>
  </si>
  <si>
    <t>mfem_wind_up_fees</t>
  </si>
  <si>
    <t>mfem_internal_leasing_commissions</t>
  </si>
  <si>
    <t>mfem_subscription_fees</t>
  </si>
  <si>
    <t>mfem_commitment_fees</t>
  </si>
  <si>
    <t>mfem_redemption_fees</t>
  </si>
  <si>
    <t>mfem_development_fees</t>
  </si>
  <si>
    <t>mfem_other_related_fees</t>
  </si>
  <si>
    <t>mfem_vehicle_fees_earned_manager_incl_tger</t>
  </si>
  <si>
    <t>mfem_ongoing_management_fees_incl_tger</t>
  </si>
  <si>
    <t>mfem_transaction_management_fees_incl_tger</t>
  </si>
  <si>
    <t>mfem_other_fees_earned_manager_excl_tger</t>
  </si>
  <si>
    <t>mfem_vehicle_costs_included_tger</t>
  </si>
  <si>
    <t>mfem_time_weighted_average_inrev_nav</t>
  </si>
  <si>
    <t>mfem_time_weighted_average_inrev_gav</t>
  </si>
  <si>
    <t>mfem_tger</t>
  </si>
  <si>
    <t>mfem_nav_tger</t>
  </si>
  <si>
    <t>mfem_tger_after_tax</t>
  </si>
  <si>
    <t>mfem_nav_tger_after_tax</t>
  </si>
  <si>
    <t>mfem_property_fees_included_reer</t>
  </si>
  <si>
    <t>mfem_property_costs_included_reer</t>
  </si>
  <si>
    <t>mfem_reer</t>
  </si>
  <si>
    <t>ccsm_undrawn_capital_commitments</t>
  </si>
  <si>
    <t>ccsm_current_capital_closing_period</t>
  </si>
  <si>
    <t>ccsm_total_allocated_capital</t>
  </si>
  <si>
    <t>ccsm_total_allocated_capital_percentage</t>
  </si>
  <si>
    <t>ccsm_redemption_requests_outstanding</t>
  </si>
  <si>
    <t>ccsm_redemption_requests_outstanding_percentage</t>
  </si>
  <si>
    <t>ccop_equity_capital_contributed_reporting_period</t>
  </si>
  <si>
    <t>ccop_equity_capital_redeemed_reporting_period</t>
  </si>
  <si>
    <t>ccop_equity_capital_recalled_reporting_period</t>
  </si>
  <si>
    <t>ccop_shareholders_loans_contributed_reporting_period</t>
  </si>
  <si>
    <t>ccop_shareholders_loans_repayments_reporting_period</t>
  </si>
  <si>
    <t>ccop_net_capital_contributed_reporting_period</t>
  </si>
  <si>
    <t>ccop_interest_paid_shareholders_loans_reporting_period</t>
  </si>
  <si>
    <t>ccop_dividend_profit_distributions_reporting_period</t>
  </si>
  <si>
    <t>ccop_total_equity_capital_redeemed_sii</t>
  </si>
  <si>
    <t>ccop_total_equity_capital_recalled_sii</t>
  </si>
  <si>
    <t>ccop_total_shareholders_loans_contributed_sii</t>
  </si>
  <si>
    <t>ccop_total_shareholders_loans_repayments_sii</t>
  </si>
  <si>
    <t>ccop_total_net_capital_contributed_sii</t>
  </si>
  <si>
    <t>ccop_total_interest_paid_shareholders_loans_sii</t>
  </si>
  <si>
    <t>ccop_dividend_profit_distributions_sii</t>
  </si>
  <si>
    <t>distributions_capital_distributions_reporting_period</t>
  </si>
  <si>
    <t>distributions_income_distributions_reporting_period</t>
  </si>
  <si>
    <t>distributions_total_distributions_reporting_period</t>
  </si>
  <si>
    <t>distributions_total_distributions_recallable_reporting_period</t>
  </si>
  <si>
    <t>distributions_total_distributions_non_recallable_reporting_period</t>
  </si>
  <si>
    <t>distributions_capital_distributions_sii</t>
  </si>
  <si>
    <t>distributions_income_distributions_sii</t>
  </si>
  <si>
    <t>distributions_total_distributions_sii</t>
  </si>
  <si>
    <t>distributions_total_distributions_recallable_sii</t>
  </si>
  <si>
    <t>distributions_total_distributions_non_recallable_sii</t>
  </si>
  <si>
    <t>cf_contribution_amount_1</t>
  </si>
  <si>
    <t>cf_contribution_date_1</t>
  </si>
  <si>
    <t>cf_contribution_amount_2</t>
  </si>
  <si>
    <t>cf_contribution_date_2</t>
  </si>
  <si>
    <t>cf_contribution_amount_3</t>
  </si>
  <si>
    <t>cf_contribution_date_3</t>
  </si>
  <si>
    <t>cf_contribution_amount_4</t>
  </si>
  <si>
    <t>cf_contribution_date_4</t>
  </si>
  <si>
    <t>cf_contribution_amount_5</t>
  </si>
  <si>
    <t>cf_contribution_date_5</t>
  </si>
  <si>
    <t>cf_contribution_amount_6</t>
  </si>
  <si>
    <t>cf_contribution_date_6</t>
  </si>
  <si>
    <t>cf_contribution_amount_7</t>
  </si>
  <si>
    <t>cf_contribution_date_7</t>
  </si>
  <si>
    <t>cf_contribution_amount_8</t>
  </si>
  <si>
    <t>cf_contribution_date_8</t>
  </si>
  <si>
    <t>cf_contribution_amount_9</t>
  </si>
  <si>
    <t>cf_contribution_date_9</t>
  </si>
  <si>
    <t>cf_contribution_amount_10</t>
  </si>
  <si>
    <t>cf_contribution_date_10</t>
  </si>
  <si>
    <t>cf_redemption_amount_1</t>
  </si>
  <si>
    <t>cf_redemption_date_1</t>
  </si>
  <si>
    <t>cf_redemption_amount_2</t>
  </si>
  <si>
    <t>cf_redemption_date_2</t>
  </si>
  <si>
    <t>cf_redemption_amount_3</t>
  </si>
  <si>
    <t>cf_redemption_date_3</t>
  </si>
  <si>
    <t>cf_redemption_amount_4</t>
  </si>
  <si>
    <t>cf_redemption_date_4</t>
  </si>
  <si>
    <t>cf_redemption_amount_5</t>
  </si>
  <si>
    <t>cf_redemption_date_5</t>
  </si>
  <si>
    <t>cf_redemption_amount_6</t>
  </si>
  <si>
    <t>cf_redemption_date_6</t>
  </si>
  <si>
    <t>cf_redemption_amount_7</t>
  </si>
  <si>
    <t>cf_redemption_date_7</t>
  </si>
  <si>
    <t>cf_redemption_amount_8</t>
  </si>
  <si>
    <t>cf_redemption_date_8</t>
  </si>
  <si>
    <t>cf_redemption_amount_9</t>
  </si>
  <si>
    <t>cf_redemption_date_9</t>
  </si>
  <si>
    <t>cf_redemption_amount_10</t>
  </si>
  <si>
    <t>cf_redemption_date_10</t>
  </si>
  <si>
    <t>cf_distribution_amount_1</t>
  </si>
  <si>
    <t>cf_distribution_date_1</t>
  </si>
  <si>
    <t>cf_distribution_amount_2</t>
  </si>
  <si>
    <t>cf_distribution_date_2</t>
  </si>
  <si>
    <t>cf_distribution_amount_3</t>
  </si>
  <si>
    <t>cf_distribution_date_3</t>
  </si>
  <si>
    <t>cf_distribution_amount_4</t>
  </si>
  <si>
    <t>cf_distribution_date_4</t>
  </si>
  <si>
    <t>cf_distribution_amount_5</t>
  </si>
  <si>
    <t>cf_distribution_date_5</t>
  </si>
  <si>
    <t>cf_distribution_amount_6</t>
  </si>
  <si>
    <t>cf_distribution_date_6</t>
  </si>
  <si>
    <t>cf_distribution_amount_7</t>
  </si>
  <si>
    <t>cf_distribution_date_7</t>
  </si>
  <si>
    <t>cf_distribution_amount_8</t>
  </si>
  <si>
    <t>cf_distribution_date_8</t>
  </si>
  <si>
    <t>cf_distribution_amount_9</t>
  </si>
  <si>
    <t>cf_distribution_date_9</t>
  </si>
  <si>
    <t>cf_distribution_amount_10</t>
  </si>
  <si>
    <t>cf_distribution_date_10</t>
  </si>
  <si>
    <t>icd_investor_name</t>
  </si>
  <si>
    <t>icd_contact_person_name</t>
  </si>
  <si>
    <t>icd_contact_person_telephone</t>
  </si>
  <si>
    <t>icd_contact_person_email</t>
  </si>
  <si>
    <t>vo_name_investors_share_unit_class</t>
  </si>
  <si>
    <t>vo_investors_economic_share_vehicle_percentage</t>
  </si>
  <si>
    <t>vo_fair_value_investors_stake_inrev_reporting_guidelines</t>
  </si>
  <si>
    <t>vo_fair_value_investors_stake_net_asset_value_pricing_purposes</t>
  </si>
  <si>
    <t>vo_number_shares_units_owned_investor_vehicle</t>
  </si>
  <si>
    <t>vo_fair_value_investors_stake_per_share_unit_per_inrev_nav</t>
  </si>
  <si>
    <t>vo_fair_value_investors_stake_per_share_unit_per_pricing_nav</t>
  </si>
  <si>
    <t>ipfma_fund_management_fees</t>
  </si>
  <si>
    <t>ipfma_asset_management_fees</t>
  </si>
  <si>
    <t>ipfma_performance_fees</t>
  </si>
  <si>
    <t>ipfma_property_management_fees</t>
  </si>
  <si>
    <t>ipfma_property_acquisition_fees</t>
  </si>
  <si>
    <t>ipfma_property_disposition_fees</t>
  </si>
  <si>
    <t>ipfma_project_management_fees</t>
  </si>
  <si>
    <t>ipfma_financing_debt_arrangement_fee</t>
  </si>
  <si>
    <t>ipfma_wind_up_fees</t>
  </si>
  <si>
    <t>ipfma_internal_leasing_commissions</t>
  </si>
  <si>
    <t>ipfma_subscription_fees</t>
  </si>
  <si>
    <t>ipfma_commitment_fees</t>
  </si>
  <si>
    <t>ipfma_redemption_fees</t>
  </si>
  <si>
    <t>ipfma_development_fees</t>
  </si>
  <si>
    <t>ipfma_other_related_fees</t>
  </si>
  <si>
    <t>ipfma_adjustment_fee_adjustments</t>
  </si>
  <si>
    <t>ipfma_total_fees</t>
  </si>
  <si>
    <t>icc_capital_commitments_reporting_period</t>
  </si>
  <si>
    <t>icc_total_capital_commitments</t>
  </si>
  <si>
    <t>icc_remaining_capital_commitments</t>
  </si>
  <si>
    <t>icc_total_allocated_capital</t>
  </si>
  <si>
    <t>icc_total_allocated_capital_percentage</t>
  </si>
  <si>
    <t>icor_equity_capital_contributed_reporting_period</t>
  </si>
  <si>
    <t>icor_equity_capital_redeemed_reporting_period</t>
  </si>
  <si>
    <t>icor_equity_capital_recalled_reporting_period</t>
  </si>
  <si>
    <t>icor_shareholders_loans_contributed_reporting_period</t>
  </si>
  <si>
    <t>icor_shareholders_loans_repayments_reporting_period</t>
  </si>
  <si>
    <t>icor_net_capital_contributed_reporting_period</t>
  </si>
  <si>
    <t>icor_interest_paid_shareholders_loans_reporting_period</t>
  </si>
  <si>
    <t>icor_dividend_profit_distributions_reporting_period</t>
  </si>
  <si>
    <t>icor_total_equity_capital_contributed_sii</t>
  </si>
  <si>
    <t>icor_total_equity_capital_redeemed_sii</t>
  </si>
  <si>
    <t>icor_total_equity_capital_recalled_sii</t>
  </si>
  <si>
    <t>icor_total_shareholders_loans_contributed_sii</t>
  </si>
  <si>
    <t>icor_total_shareholders_loans_repayments_sii</t>
  </si>
  <si>
    <t>icor_total_net_capital_contributed_sii</t>
  </si>
  <si>
    <t>icor_total_interest_paid_shareholders_loans_sii</t>
  </si>
  <si>
    <t>icor_dividend_profit_distributions_sii</t>
  </si>
  <si>
    <t>id_capital_distributions_reporting_period</t>
  </si>
  <si>
    <t>id_income_distributions_reporting_period</t>
  </si>
  <si>
    <t>id_total_distributions_reporting_period</t>
  </si>
  <si>
    <t>id_total_distributions_recallable_reporting_period</t>
  </si>
  <si>
    <t>id_total_distributions_non_recallable_reporting_period</t>
  </si>
  <si>
    <t>id_capital_distributions_sii</t>
  </si>
  <si>
    <t>id_income_distributions_sii</t>
  </si>
  <si>
    <t>id_total_distributions_sii</t>
  </si>
  <si>
    <t>id_total_distributions_recallable_sii</t>
  </si>
  <si>
    <t>id_total_distributions_non_recallable_sii</t>
  </si>
  <si>
    <t>ir_sii_net_irr</t>
  </si>
  <si>
    <t>ir_sii_irr_gross_fees</t>
  </si>
  <si>
    <t>ir_rvpi_sii</t>
  </si>
  <si>
    <t>ir_sii_rir_projected_forecasted_kpi</t>
  </si>
  <si>
    <t>recon_revaluation_fv_deferred_taxes_tax_effect_inrev_nav</t>
  </si>
  <si>
    <t>recon_other_specific-adjustments_2</t>
  </si>
  <si>
    <t>recon_other_specific-adjustments_1</t>
  </si>
  <si>
    <t>as_other_tax_charges</t>
  </si>
  <si>
    <t>recon_revaluation_fair_value_self_constructed_developed_investment_property</t>
  </si>
  <si>
    <t>as_minority_share_total_result</t>
  </si>
  <si>
    <t>as_total_result_attributable_investors</t>
  </si>
  <si>
    <t>as_minority_share_other_gain_loss_directly_accounted_in_equity</t>
  </si>
  <si>
    <t>as_other_gain_loss_directly_accounted_in_equity_attributed_investors</t>
  </si>
  <si>
    <t>ia_number_acquired_properties_standing investment_initial_leasing</t>
  </si>
  <si>
    <t>ia_number_forward_contracted_properties_not_accounted_financial_position</t>
  </si>
  <si>
    <t>ia_remaining_total_commitments_forward_contracts_not_accounted_reporting_date</t>
  </si>
  <si>
    <t>ia_total_amount_capitalized_reporting_period_related_developments_part_initial_acquisition</t>
  </si>
  <si>
    <t>ia_gross_value_acquired_properties_standing_investment_initial_leasing</t>
  </si>
  <si>
    <t>Amount of Capital Expenditure (re)development</t>
  </si>
  <si>
    <t>ia_amount_capex_re_development</t>
  </si>
  <si>
    <t>pi_percentage_valued_externally</t>
  </si>
  <si>
    <t>pi_fv_development_portfolio</t>
  </si>
  <si>
    <t>cf_placeholder_amount_1</t>
  </si>
  <si>
    <t>cf_placeholder_date_1</t>
  </si>
  <si>
    <t>cf_placeholder_amount_2</t>
  </si>
  <si>
    <t>cf_placeholder_date_2</t>
  </si>
  <si>
    <t>cf_placeholder_amount_3</t>
  </si>
  <si>
    <t>cf_placeholder_date_3</t>
  </si>
  <si>
    <t>cf_placeholder_amount_4</t>
  </si>
  <si>
    <t>cf_placeholder_date_4</t>
  </si>
  <si>
    <t>cf_placeholder_amount_5</t>
  </si>
  <si>
    <t>cf_placeholder_date_5</t>
  </si>
  <si>
    <t>cf_placeholder_amount_6</t>
  </si>
  <si>
    <t>cf_placeholder_date_6</t>
  </si>
  <si>
    <t>cf_placeholder_amount_7</t>
  </si>
  <si>
    <t>cf_placeholder_date_7</t>
  </si>
  <si>
    <t>cf_placeholder_amount_8</t>
  </si>
  <si>
    <t>cf_placeholder_date_8</t>
  </si>
  <si>
    <t>cf_placeholder_amount_9</t>
  </si>
  <si>
    <t>cf_placeholder_date_9</t>
  </si>
  <si>
    <t>cf_placeholder_amount_10</t>
  </si>
  <si>
    <t>cf_placeholder_date_10</t>
  </si>
  <si>
    <t>ald_asset_id</t>
  </si>
  <si>
    <t>ald_asset_name</t>
  </si>
  <si>
    <t>ald_address_i</t>
  </si>
  <si>
    <t>ald_address_ii</t>
  </si>
  <si>
    <t>ald_postal_code</t>
  </si>
  <si>
    <t>ald_city_name</t>
  </si>
  <si>
    <t>ald_country</t>
  </si>
  <si>
    <t>ald_geo_code</t>
  </si>
  <si>
    <t>ald_asset_type</t>
  </si>
  <si>
    <t>ald_asset_sub_type</t>
  </si>
  <si>
    <t>ald_asset_life_cycle</t>
  </si>
  <si>
    <t>ald_building_completion_date</t>
  </si>
  <si>
    <t>ald_ownership_share_percentage</t>
  </si>
  <si>
    <t>ald_ownership_type</t>
  </si>
  <si>
    <t>ald_unit_area_measurement</t>
  </si>
  <si>
    <t>ald_gross_leasable_area</t>
  </si>
  <si>
    <t>ald_net_leasable_area</t>
  </si>
  <si>
    <t>ald_number_units</t>
  </si>
  <si>
    <t>ald_wault</t>
  </si>
  <si>
    <t>ald_occupancy_rate</t>
  </si>
  <si>
    <t>ald_accounting_basis</t>
  </si>
  <si>
    <t>ald_market_value_end_period</t>
  </si>
  <si>
    <t>ald_valuation_method</t>
  </si>
  <si>
    <t>ald_encumbered_non_encumbered</t>
  </si>
  <si>
    <t>ald_reversionary_potential</t>
  </si>
  <si>
    <t>ald_total_rental_income_period</t>
  </si>
  <si>
    <t>ald_total_market_rent_period_erv</t>
  </si>
  <si>
    <t>ald_asset_level_total_return</t>
  </si>
  <si>
    <t>ald_asset_income_return</t>
  </si>
  <si>
    <t>ald_asset_capital_return</t>
  </si>
  <si>
    <t>ald_currency</t>
  </si>
  <si>
    <t>ald_othe_asset_level_kpi_1</t>
  </si>
  <si>
    <t>ald_othe_asset_level_kpi_2</t>
  </si>
  <si>
    <t>ald_othe_asset_level_kpi_3</t>
  </si>
  <si>
    <t>ald_reporting_year</t>
  </si>
  <si>
    <t>ald_reporting_period</t>
  </si>
  <si>
    <t>ald_asset_sub_type_office</t>
  </si>
  <si>
    <t>ald_asset_sub_type_retail</t>
  </si>
  <si>
    <t>ald_asset_sub_type_industrial_logistics</t>
  </si>
  <si>
    <t>ald_asset_sub_type_residential</t>
  </si>
  <si>
    <t>ald_asset_sub_type_mixed</t>
  </si>
  <si>
    <t>ald_asset_sub_type_parking</t>
  </si>
  <si>
    <t>ald_asset_sub_type_student_housing</t>
  </si>
  <si>
    <t>ald_asset_sub_type_hotel</t>
  </si>
  <si>
    <t>ald_asset_sub_type_leisure</t>
  </si>
  <si>
    <t>ald_asset_sub_type_health_care</t>
  </si>
  <si>
    <t>ald_asset_sub_type_aged_care</t>
  </si>
  <si>
    <t>ald_asset_sub_type_education</t>
  </si>
  <si>
    <t>ald_asset_sub_type_other</t>
  </si>
  <si>
    <t>ald_acqusition date</t>
  </si>
  <si>
    <t>ald_external_internally_valued</t>
  </si>
  <si>
    <t>ald_noi</t>
  </si>
  <si>
    <t>4.0</t>
  </si>
  <si>
    <t>vd_name</t>
  </si>
  <si>
    <t>vd_vehicle_manager_company</t>
  </si>
  <si>
    <t>vd_vehicle_manager_name</t>
  </si>
  <si>
    <t>vd_vehicle_manager_phone</t>
  </si>
  <si>
    <t>vd_vehicle_manager_email</t>
  </si>
  <si>
    <t>vp_year</t>
  </si>
  <si>
    <t>vp_period</t>
  </si>
  <si>
    <t>vp_are_figures_audited</t>
  </si>
  <si>
    <t>vd_domicile_country</t>
  </si>
  <si>
    <t>vd_legal_form</t>
  </si>
  <si>
    <t>vd_vehicle_structure</t>
  </si>
  <si>
    <t>vd_vehicle_type</t>
  </si>
  <si>
    <t>vd_manager_defined_style</t>
  </si>
  <si>
    <t>vd_target_non_income_producing_investments</t>
  </si>
  <si>
    <t>vd_target_redevelopment_exposure</t>
  </si>
  <si>
    <t>vd_target_return_derived_from_income</t>
  </si>
  <si>
    <t>vd_maximum_ltv</t>
  </si>
  <si>
    <t>vd_currency</t>
  </si>
  <si>
    <t>vd_accounting_standard</t>
  </si>
  <si>
    <t>vd_vehicle_auditor_name</t>
  </si>
  <si>
    <t>vd_property_valuation_approach</t>
  </si>
  <si>
    <t>vd_target_irr</t>
  </si>
  <si>
    <t>vd_target_loan_ltv</t>
  </si>
  <si>
    <t>vp_figures_based_on_internal_or_external_valuations</t>
  </si>
  <si>
    <t>vp_number_of_institutional_investors</t>
  </si>
  <si>
    <t>vd_first_closing_year</t>
  </si>
  <si>
    <t>vd_planned_termination_year</t>
  </si>
  <si>
    <t>vd_extension_period</t>
  </si>
  <si>
    <t>vp_gav</t>
  </si>
  <si>
    <t>vp_nav</t>
  </si>
  <si>
    <t>vp_cash_and_liquidity</t>
  </si>
  <si>
    <t>vp_gearing_of_gav</t>
  </si>
  <si>
    <t>vp_net_investment_income</t>
  </si>
  <si>
    <t>vp_real_estate_portfolio</t>
  </si>
  <si>
    <t>vp_number_of_properties_in_portfolio</t>
  </si>
  <si>
    <t>vp_accrued_fees</t>
  </si>
  <si>
    <t>vp_total_equity_raised</t>
  </si>
  <si>
    <t>vp_total_equity_committed</t>
  </si>
  <si>
    <t>vp_equity_transferred_on_secondary_market</t>
  </si>
  <si>
    <t>vp_secondary_market_facilitator</t>
  </si>
  <si>
    <t>vp_total_equity_invested</t>
  </si>
  <si>
    <t>Indicate which percentage is externally valued of #9.1</t>
  </si>
  <si>
    <t>ALD1.19</t>
  </si>
  <si>
    <t>ALD1.20</t>
  </si>
  <si>
    <t>ALD1.21</t>
  </si>
  <si>
    <t>ALD1.11.1</t>
  </si>
  <si>
    <t>ALD1.11.2</t>
  </si>
  <si>
    <t>ALD1.11.3</t>
  </si>
  <si>
    <t>ALD1.11.4</t>
  </si>
  <si>
    <t>ALD1.11.5</t>
  </si>
  <si>
    <t>ALD1.11.6</t>
  </si>
  <si>
    <t>ALD1.11.7</t>
  </si>
  <si>
    <t>ALD1.11.8</t>
  </si>
  <si>
    <t>ALD1.11.9</t>
  </si>
  <si>
    <t>ALD1.11.10</t>
  </si>
  <si>
    <t>ALD1.11.11</t>
  </si>
  <si>
    <t>ALD1.11.12</t>
  </si>
  <si>
    <t>ALD1.11.13</t>
  </si>
  <si>
    <t>ALD1.11.14</t>
  </si>
  <si>
    <t>Asset type definition Office</t>
  </si>
  <si>
    <t>Asset type definition Retail</t>
  </si>
  <si>
    <t>Asset type definition Industrial/Logistics</t>
  </si>
  <si>
    <t>Asset type definition Residential</t>
  </si>
  <si>
    <t>Asset type definition Mixed</t>
  </si>
  <si>
    <t>Asset type definition Parking</t>
  </si>
  <si>
    <t>Asset type definition Student Housing</t>
  </si>
  <si>
    <t>Asset type definition Hotel</t>
  </si>
  <si>
    <t>Asset type definition Leisure</t>
  </si>
  <si>
    <t>Asset type definition Health care</t>
  </si>
  <si>
    <t>Asset type definition Aged care</t>
  </si>
  <si>
    <t>Asset type definition Education</t>
  </si>
  <si>
    <t>Asset type definition Agricultural</t>
  </si>
  <si>
    <t>Asset type definition Other</t>
  </si>
  <si>
    <t>Label</t>
  </si>
  <si>
    <t>INREV Index label</t>
  </si>
  <si>
    <t>Legend:</t>
  </si>
  <si>
    <t>Label corresponding to INREV Index</t>
  </si>
  <si>
    <t>Raw land or land undergoing property site development, Property under construction, including preparation and installation of infrastructure, Undergoing substantial rehabilitation or remodelling (if more than 50% of the asset is renovated (measured by market value)), Undergoing conversion to another asset type (if more than 50% of the asset is converted (measured by market value)).</t>
  </si>
  <si>
    <t>Note: Property sectors are classified in line with INREV Index</t>
  </si>
  <si>
    <t>NAV04 Compliance, RG27 Compliance</t>
  </si>
  <si>
    <t>RG28 Compliance, RG30 Compliance</t>
  </si>
  <si>
    <t>Asset income returns on a time-weighted basis reflect the performance of the respective operating asset.
See Performance Measurement Module of the INREV Guidelines PM20.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</si>
</sst>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 #,##0.00_ ;_ * \-#,##0.00_ ;_ * &quot;-&quot;??_ ;_ @_ "/>
    <numFmt numFmtId="164" formatCode="_(&quot;$&quot;* #,##0.00_);_(&quot;$&quot;* \(#,##0.00\);_(&quot;$&quot;* &quot;-&quot;??_);_(@_)"/>
    <numFmt numFmtId="165" formatCode="_(* #,##0.00_);_(* \(#,##0.00\);_(* &quot;-&quot;??_);_(@_)"/>
    <numFmt numFmtId="166" formatCode="_-* #,##0.00_-;\-* #,##0.00_-;_-* &quot;-&quot;??_-;_-@_-"/>
    <numFmt numFmtId="167" formatCode="mmmm\ yyyy"/>
    <numFmt numFmtId="168" formatCode="[$-409]d\-mmm\-yy;@"/>
    <numFmt numFmtId="169" formatCode="_-* #,##0.00_-;_-* #,##0.00\-;_-* &quot;-&quot;??_-;_-@_-"/>
    <numFmt numFmtId="170" formatCode="_-* #,##0_-;_-* #,##0\-;_-* &quot;-&quot;??_-;_-@_-"/>
    <numFmt numFmtId="171" formatCode="0_ ;[Red]\-0\ "/>
    <numFmt numFmtId="172" formatCode="#,##0_ ;\-#,##0\ "/>
    <numFmt numFmtId="173" formatCode="0.0\x"/>
    <numFmt numFmtId="174" formatCode="#,##0.00_ ;[Red]\-#,##0.00\ "/>
    <numFmt numFmtId="175" formatCode="00###########"/>
    <numFmt numFmtId="176" formatCode="0.0_;&quot;years&quot;"/>
    <numFmt numFmtId="177" formatCode="_ * #,##0_ ;_ * \-#,##0_ ;_ * &quot;-&quot;??_ ;_ @_ "/>
    <numFmt numFmtId="178" formatCode="#,##0_ ;\(#,##0\)"/>
    <numFmt numFmtId="179" formatCode="[$-409]d/mmm/yy"/>
    <numFmt numFmtId="180" formatCode="[$-409]d/mmm;@"/>
    <numFmt numFmtId="181" formatCode="&quot;$&quot;#,##0.00"/>
    <numFmt numFmtId="182" formatCode="0.0%"/>
    <numFmt numFmtId="183" formatCode="_([$€-2]\ * #,##0.00_);_([$€-2]\ * \(#,##0.00\);_([$€-2]\ * &quot;-&quot;??_);_(@_)"/>
    <numFmt numFmtId="184" formatCode="[$-F800]dddd\,\ mmmm\ dd\,\ yyyy"/>
  </numFmts>
  <fonts count="64">
    <font>
      <sz val="10"/>
      <name val="Arial"/>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0"/>
      <name val="Arial"/>
      <family val="2"/>
    </font>
    <font>
      <sz val="10"/>
      <name val="Arial"/>
      <family val="2"/>
    </font>
    <font>
      <sz val="8"/>
      <color theme="0"/>
      <name val="Arial Unicode MS"/>
      <family val="2"/>
      <scheme val="minor"/>
    </font>
    <font>
      <sz val="8"/>
      <name val="Arial Unicode MS"/>
      <family val="2"/>
      <scheme val="minor"/>
    </font>
    <font>
      <strike/>
      <sz val="8"/>
      <name val="Arial Unicode MS"/>
      <family val="2"/>
      <scheme val="minor"/>
    </font>
    <font>
      <sz val="20"/>
      <color rgb="FF494B4D"/>
      <name val="Open Sans"/>
      <family val="2"/>
    </font>
    <font>
      <u/>
      <sz val="10"/>
      <color theme="10"/>
      <name val="Arial"/>
      <family val="2"/>
    </font>
    <font>
      <sz val="8"/>
      <name val="Arial"/>
      <family val="2"/>
    </font>
    <font>
      <sz val="22"/>
      <color rgb="FF55585A"/>
      <name val="Open Sans"/>
      <family val="2"/>
    </font>
    <font>
      <sz val="18"/>
      <color rgb="FF494B4D"/>
      <name val="Open Sans"/>
      <family val="2"/>
    </font>
    <font>
      <sz val="10"/>
      <color rgb="FF494B4D"/>
      <name val="Open Sans"/>
      <family val="2"/>
    </font>
    <font>
      <sz val="9"/>
      <color rgb="FF494B4D"/>
      <name val="Open Sans"/>
      <family val="2"/>
    </font>
    <font>
      <b/>
      <sz val="12"/>
      <color theme="0"/>
      <name val="Open Sans"/>
      <family val="2"/>
    </font>
    <font>
      <sz val="12"/>
      <color theme="0"/>
      <name val="Open Sans"/>
      <family val="2"/>
    </font>
    <font>
      <sz val="8"/>
      <color theme="0"/>
      <name val="Open Sans"/>
      <family val="2"/>
    </font>
    <font>
      <u/>
      <sz val="8"/>
      <color theme="0"/>
      <name val="Open Sans"/>
      <family val="2"/>
    </font>
    <font>
      <sz val="9"/>
      <color rgb="FF55585A"/>
      <name val="Open Sans"/>
      <family val="2"/>
    </font>
    <font>
      <sz val="12"/>
      <color theme="2" tint="-0.749992370372631"/>
      <name val="Open Sans"/>
      <family val="2"/>
    </font>
    <font>
      <sz val="10"/>
      <color theme="2" tint="-0.749992370372631"/>
      <name val="Open Sans"/>
      <family val="2"/>
    </font>
    <font>
      <sz val="8"/>
      <color rgb="FF55585A"/>
      <name val="Open Sans"/>
      <family val="2"/>
    </font>
    <font>
      <sz val="11"/>
      <color theme="1"/>
      <name val="Open Sans"/>
      <family val="2"/>
    </font>
    <font>
      <sz val="22"/>
      <color rgb="FF494B4D"/>
      <name val="Open Sans"/>
      <family val="2"/>
    </font>
    <font>
      <b/>
      <sz val="10"/>
      <color theme="2" tint="-0.749992370372631"/>
      <name val="Open Sans"/>
      <family val="2"/>
    </font>
    <font>
      <b/>
      <sz val="8"/>
      <color theme="0"/>
      <name val="Open Sans"/>
      <family val="2"/>
    </font>
    <font>
      <sz val="10"/>
      <color rgb="FF55585A"/>
      <name val="Open Sans"/>
      <family val="2"/>
    </font>
    <font>
      <sz val="9"/>
      <color rgb="FF171717"/>
      <name val="Open Sans"/>
      <family val="2"/>
    </font>
    <font>
      <b/>
      <sz val="18"/>
      <color rgb="FF494B4D"/>
      <name val="Open Sans"/>
      <family val="2"/>
    </font>
    <font>
      <sz val="8"/>
      <color rgb="FF494B4D"/>
      <name val="Open Sans"/>
      <family val="2"/>
    </font>
    <font>
      <sz val="10"/>
      <name val="Open Sans"/>
      <family val="2"/>
    </font>
    <font>
      <b/>
      <sz val="10"/>
      <color theme="0"/>
      <name val="Open Sans"/>
      <family val="2"/>
    </font>
    <font>
      <b/>
      <sz val="9"/>
      <color rgb="FF55585A"/>
      <name val="Open Sans"/>
      <family val="2"/>
    </font>
    <font>
      <sz val="10"/>
      <name val="Arial"/>
      <family val="2"/>
    </font>
    <font>
      <sz val="48"/>
      <color theme="0"/>
      <name val="Open Sans"/>
      <family val="2"/>
    </font>
    <font>
      <sz val="10"/>
      <color theme="0"/>
      <name val="Open Sans"/>
      <family val="2"/>
    </font>
    <font>
      <sz val="18"/>
      <color theme="0"/>
      <name val="Open Sans"/>
      <family val="2"/>
    </font>
    <font>
      <sz val="11"/>
      <color theme="0"/>
      <name val="Open Sans"/>
      <family val="2"/>
    </font>
    <font>
      <sz val="9"/>
      <color theme="0"/>
      <name val="Open Sans"/>
      <family val="2"/>
    </font>
    <font>
      <b/>
      <sz val="18"/>
      <color theme="0"/>
      <name val="Open Sans"/>
      <family val="2"/>
    </font>
    <font>
      <u/>
      <sz val="8"/>
      <color rgb="FF55585A"/>
      <name val="Open Sans"/>
      <family val="2"/>
    </font>
    <font>
      <b/>
      <sz val="10"/>
      <color rgb="FF55585A"/>
      <name val="Open Sans"/>
      <family val="2"/>
    </font>
    <font>
      <sz val="11"/>
      <color rgb="FF000000"/>
      <name val="Calibri"/>
      <family val="2"/>
    </font>
    <font>
      <sz val="11"/>
      <color rgb="FF006100"/>
      <name val="Calibri"/>
      <family val="2"/>
    </font>
    <font>
      <sz val="11"/>
      <color rgb="FF9C5700"/>
      <name val="Calibri"/>
      <family val="2"/>
    </font>
    <font>
      <sz val="11"/>
      <name val="Open Sans"/>
      <family val="2"/>
    </font>
    <font>
      <sz val="10"/>
      <color rgb="FF3A3838"/>
      <name val="Open Sans"/>
      <family val="2"/>
    </font>
    <font>
      <sz val="12"/>
      <color rgb="FFFFFFFF"/>
      <name val="Open Sans"/>
      <family val="2"/>
    </font>
    <font>
      <sz val="10"/>
      <color rgb="FFFFFFFF"/>
      <name val="Open Sans"/>
      <family val="2"/>
    </font>
    <font>
      <sz val="10"/>
      <color rgb="FF55585A"/>
      <name val="Times New Roman"/>
      <family val="1"/>
    </font>
    <font>
      <sz val="10"/>
      <color theme="1"/>
      <name val="Arial"/>
      <family val="2"/>
    </font>
    <font>
      <sz val="10"/>
      <color rgb="FF3D3D3D"/>
      <name val="Arial"/>
      <family val="2"/>
    </font>
    <font>
      <sz val="10"/>
      <color rgb="FF55585A"/>
      <name val="Arial"/>
      <family val="2"/>
    </font>
    <font>
      <b/>
      <sz val="8"/>
      <name val="Arial Unicode MS"/>
      <scheme val="minor"/>
    </font>
    <font>
      <strike/>
      <sz val="12"/>
      <color theme="0"/>
      <name val="Open Sans"/>
      <family val="2"/>
    </font>
    <font>
      <strike/>
      <sz val="11"/>
      <color theme="0"/>
      <name val="Open Sans"/>
      <family val="2"/>
    </font>
    <font>
      <b/>
      <sz val="10"/>
      <name val="Arial"/>
      <family val="2"/>
    </font>
    <font>
      <sz val="9"/>
      <name val="Open Sans"/>
      <family val="2"/>
    </font>
    <font>
      <sz val="9"/>
      <color theme="2" tint="-0.749992370372631"/>
      <name val="Open Sans"/>
      <family val="2"/>
    </font>
    <font>
      <sz val="8"/>
      <color rgb="FF55585A"/>
      <name val="Wingdings"/>
      <charset val="2"/>
    </font>
    <font>
      <u/>
      <sz val="9"/>
      <name val="Open Sans"/>
      <family val="2"/>
    </font>
  </fonts>
  <fills count="18">
    <fill>
      <patternFill patternType="none"/>
    </fill>
    <fill>
      <patternFill patternType="gray125"/>
    </fill>
    <fill>
      <patternFill patternType="solid">
        <fgColor rgb="FFF9F9F9"/>
        <bgColor indexed="64"/>
      </patternFill>
    </fill>
    <fill>
      <patternFill patternType="solid">
        <fgColor rgb="FFEBEBEB"/>
        <bgColor indexed="64"/>
      </patternFill>
    </fill>
    <fill>
      <patternFill patternType="solid">
        <fgColor rgb="FF55585A"/>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EBEBEB"/>
        <bgColor rgb="FF000000"/>
      </patternFill>
    </fill>
    <fill>
      <patternFill patternType="solid">
        <fgColor rgb="FFFFFFFF"/>
        <bgColor rgb="FF000000"/>
      </patternFill>
    </fill>
    <fill>
      <patternFill patternType="solid">
        <fgColor rgb="FFF9F9F9"/>
        <bgColor rgb="FF000000"/>
      </patternFill>
    </fill>
    <fill>
      <patternFill patternType="solid">
        <fgColor rgb="FF55585A"/>
        <bgColor rgb="FF000000"/>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CFEDF7"/>
        <bgColor indexed="64"/>
      </patternFill>
    </fill>
    <fill>
      <patternFill patternType="solid">
        <fgColor theme="0"/>
        <bgColor rgb="FF000000"/>
      </patternFill>
    </fill>
  </fills>
  <borders count="33">
    <border>
      <left/>
      <right/>
      <top/>
      <bottom/>
      <diagonal/>
    </border>
    <border>
      <left/>
      <right/>
      <top/>
      <bottom style="thin">
        <color theme="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theme="2" tint="-0.24994659260841701"/>
      </right>
      <top/>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indexed="64"/>
      </right>
      <top style="thin">
        <color indexed="64"/>
      </top>
      <bottom/>
      <diagonal/>
    </border>
    <border>
      <left/>
      <right style="thin">
        <color rgb="FFAEAAAA"/>
      </right>
      <top style="thin">
        <color rgb="FFAEAAAA"/>
      </top>
      <bottom style="thin">
        <color rgb="FFAEAAAA"/>
      </bottom>
      <diagonal/>
    </border>
    <border>
      <left/>
      <right/>
      <top/>
      <bottom style="thin">
        <color rgb="FFE7E6E6"/>
      </bottom>
      <diagonal/>
    </border>
    <border>
      <left/>
      <right style="thin">
        <color rgb="FFAEAAAA"/>
      </right>
      <top/>
      <bottom style="thin">
        <color rgb="FFAEAAAA"/>
      </bottom>
      <diagonal/>
    </border>
    <border>
      <left style="thin">
        <color rgb="FFB9BBBD"/>
      </left>
      <right style="thin">
        <color rgb="FFB9BBBD"/>
      </right>
      <top style="thin">
        <color rgb="FFB9BBBD"/>
      </top>
      <bottom style="thin">
        <color rgb="FFB9BBBD"/>
      </bottom>
      <diagonal/>
    </border>
    <border>
      <left style="thin">
        <color rgb="FFB6B6B6"/>
      </left>
      <right style="thin">
        <color rgb="FFB6B6B6"/>
      </right>
      <top style="thin">
        <color rgb="FFB6B6B6"/>
      </top>
      <bottom style="thin">
        <color rgb="FFFFFFFF"/>
      </bottom>
      <diagonal/>
    </border>
    <border>
      <left style="thin">
        <color rgb="FFB6B6B6"/>
      </left>
      <right/>
      <top style="thin">
        <color rgb="FFB6B6B6"/>
      </top>
      <bottom style="thin">
        <color rgb="FFB6B6B6"/>
      </bottom>
      <diagonal/>
    </border>
    <border>
      <left style="thin">
        <color rgb="FFB6B6B6"/>
      </left>
      <right style="thin">
        <color rgb="FFB6B6B6"/>
      </right>
      <top/>
      <bottom/>
      <diagonal/>
    </border>
    <border>
      <left style="thin">
        <color rgb="FFB6B6B6"/>
      </left>
      <right style="thin">
        <color rgb="FFB6B6B6"/>
      </right>
      <top style="thin">
        <color rgb="FFB6B6B6"/>
      </top>
      <bottom style="thin">
        <color rgb="FFB6B6B6"/>
      </bottom>
      <diagonal/>
    </border>
    <border>
      <left style="thin">
        <color rgb="FFB6B6B6"/>
      </left>
      <right style="thin">
        <color rgb="FFB6B6B6"/>
      </right>
      <top style="thin">
        <color rgb="FFB6B6B6"/>
      </top>
      <bottom/>
      <diagonal/>
    </border>
    <border>
      <left/>
      <right/>
      <top style="medium">
        <color indexed="64"/>
      </top>
      <bottom/>
      <diagonal/>
    </border>
  </borders>
  <cellStyleXfs count="23">
    <xf numFmtId="0" fontId="0" fillId="0" borderId="0"/>
    <xf numFmtId="0" fontId="5" fillId="0" borderId="0"/>
    <xf numFmtId="169" fontId="5" fillId="0" borderId="0" applyFont="0" applyFill="0" applyBorder="0" applyAlignment="0" applyProtection="0"/>
    <xf numFmtId="0" fontId="4" fillId="0" borderId="0"/>
    <xf numFmtId="0" fontId="5" fillId="0" borderId="0"/>
    <xf numFmtId="0" fontId="3" fillId="0" borderId="0"/>
    <xf numFmtId="43" fontId="3" fillId="0" borderId="0" applyFont="0" applyFill="0" applyBorder="0" applyAlignment="0" applyProtection="0"/>
    <xf numFmtId="43" fontId="6"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9" fontId="36" fillId="0" borderId="0" applyFont="0" applyFill="0" applyBorder="0" applyAlignment="0" applyProtection="0"/>
    <xf numFmtId="0" fontId="21" fillId="3" borderId="21" applyFill="0" applyBorder="0">
      <alignment horizontal="right" vertical="center" wrapText="1" indent="1"/>
    </xf>
    <xf numFmtId="0" fontId="21" fillId="3" borderId="21" applyNumberFormat="0">
      <alignment horizontal="right" vertical="center" wrapText="1" indent="1"/>
    </xf>
    <xf numFmtId="0" fontId="21" fillId="3" borderId="21" applyNumberFormat="0" applyFill="0">
      <alignment horizontal="right" vertical="center" wrapText="1" indent="1"/>
    </xf>
    <xf numFmtId="0" fontId="21" fillId="3" borderId="22" applyNumberFormat="0">
      <alignment horizontal="right" vertical="center" wrapText="1" indent="1"/>
    </xf>
    <xf numFmtId="0" fontId="21" fillId="3" borderId="20" applyFill="0" applyBorder="0" applyAlignment="0">
      <alignment horizontal="left" vertical="center" wrapText="1" indent="1"/>
    </xf>
    <xf numFmtId="0" fontId="21" fillId="3" borderId="20" applyNumberFormat="0">
      <alignment horizontal="left" vertical="center" wrapText="1" indent="1"/>
    </xf>
    <xf numFmtId="0" fontId="21" fillId="3" borderId="20" applyNumberFormat="0" applyAlignment="0">
      <alignment horizontal="left" vertical="center" wrapText="1" indent="1"/>
    </xf>
    <xf numFmtId="0" fontId="1" fillId="0" borderId="0"/>
    <xf numFmtId="0" fontId="53" fillId="0" borderId="0"/>
    <xf numFmtId="9" fontId="53" fillId="0" borderId="0" applyFont="0" applyFill="0" applyBorder="0" applyAlignment="0" applyProtection="0"/>
    <xf numFmtId="166" fontId="53" fillId="0" borderId="0" applyFont="0" applyFill="0" applyBorder="0" applyAlignment="0" applyProtection="0"/>
  </cellStyleXfs>
  <cellXfs count="379">
    <xf numFmtId="0" fontId="0" fillId="0" borderId="0" xfId="0"/>
    <xf numFmtId="0" fontId="7" fillId="7" borderId="6" xfId="0" applyFont="1" applyFill="1" applyBorder="1"/>
    <xf numFmtId="0" fontId="7" fillId="7" borderId="7" xfId="0" applyFont="1" applyFill="1" applyBorder="1"/>
    <xf numFmtId="0" fontId="7" fillId="7" borderId="8" xfId="0" applyFont="1" applyFill="1" applyBorder="1"/>
    <xf numFmtId="0" fontId="7" fillId="7" borderId="3" xfId="0" applyFont="1" applyFill="1" applyBorder="1"/>
    <xf numFmtId="0" fontId="7" fillId="7" borderId="9" xfId="0" applyFont="1" applyFill="1" applyBorder="1"/>
    <xf numFmtId="0" fontId="7" fillId="7" borderId="5" xfId="0" applyFont="1" applyFill="1" applyBorder="1"/>
    <xf numFmtId="0" fontId="7" fillId="7" borderId="8" xfId="0" applyFont="1" applyFill="1" applyBorder="1" applyAlignment="1">
      <alignment horizontal="center"/>
    </xf>
    <xf numFmtId="0" fontId="8" fillId="8" borderId="10" xfId="3" applyFont="1" applyFill="1" applyBorder="1"/>
    <xf numFmtId="0" fontId="8" fillId="8" borderId="11" xfId="3" applyFont="1" applyFill="1" applyBorder="1"/>
    <xf numFmtId="0" fontId="8" fillId="8" borderId="12" xfId="3" applyFont="1" applyFill="1" applyBorder="1" applyAlignment="1">
      <alignment horizontal="left"/>
    </xf>
    <xf numFmtId="0" fontId="8" fillId="8" borderId="11" xfId="0" applyFont="1" applyFill="1" applyBorder="1"/>
    <xf numFmtId="0" fontId="8" fillId="8" borderId="0" xfId="0" applyFont="1" applyFill="1"/>
    <xf numFmtId="0" fontId="8" fillId="8" borderId="12" xfId="0" applyFont="1" applyFill="1" applyBorder="1"/>
    <xf numFmtId="0" fontId="8" fillId="8" borderId="12" xfId="3" applyFont="1" applyFill="1" applyBorder="1" applyAlignment="1">
      <alignment horizontal="center"/>
    </xf>
    <xf numFmtId="0" fontId="8" fillId="8" borderId="13" xfId="3" applyFont="1" applyFill="1" applyBorder="1"/>
    <xf numFmtId="0" fontId="8" fillId="8" borderId="14" xfId="3" applyFont="1" applyFill="1" applyBorder="1"/>
    <xf numFmtId="0" fontId="8" fillId="8" borderId="15" xfId="3" applyFont="1" applyFill="1" applyBorder="1" applyAlignment="1">
      <alignment horizontal="center"/>
    </xf>
    <xf numFmtId="0" fontId="8" fillId="8" borderId="15" xfId="3" applyFont="1" applyFill="1" applyBorder="1" applyAlignment="1">
      <alignment horizontal="left"/>
    </xf>
    <xf numFmtId="0" fontId="8" fillId="8" borderId="0" xfId="0" applyFont="1" applyFill="1" applyAlignment="1">
      <alignment horizontal="center" vertical="center"/>
    </xf>
    <xf numFmtId="0" fontId="8" fillId="8" borderId="16" xfId="3" applyFont="1" applyFill="1" applyBorder="1"/>
    <xf numFmtId="0" fontId="8" fillId="8" borderId="14" xfId="0" applyFont="1" applyFill="1" applyBorder="1"/>
    <xf numFmtId="0" fontId="8" fillId="8" borderId="17" xfId="0" applyFont="1" applyFill="1" applyBorder="1"/>
    <xf numFmtId="0" fontId="8" fillId="8" borderId="17" xfId="0" applyFont="1" applyFill="1" applyBorder="1" applyAlignment="1">
      <alignment horizontal="center" vertical="center"/>
    </xf>
    <xf numFmtId="0" fontId="8" fillId="8" borderId="15" xfId="0" applyFont="1" applyFill="1" applyBorder="1"/>
    <xf numFmtId="0" fontId="8" fillId="8" borderId="10" xfId="4" applyFont="1" applyFill="1" applyBorder="1" applyAlignment="1">
      <alignment vertical="center"/>
    </xf>
    <xf numFmtId="0" fontId="8" fillId="8" borderId="13" xfId="4" applyFont="1" applyFill="1" applyBorder="1" applyAlignment="1">
      <alignment vertical="center"/>
    </xf>
    <xf numFmtId="0" fontId="8" fillId="0" borderId="0" xfId="0" applyFont="1"/>
    <xf numFmtId="0" fontId="8" fillId="0" borderId="13" xfId="0" applyFont="1" applyBorder="1" applyAlignment="1">
      <alignment horizontal="center" vertical="center"/>
    </xf>
    <xf numFmtId="0" fontId="8" fillId="8" borderId="12" xfId="0" applyFont="1" applyFill="1" applyBorder="1" applyAlignment="1">
      <alignment horizontal="left" vertical="center"/>
    </xf>
    <xf numFmtId="0" fontId="8" fillId="8" borderId="4" xfId="0" applyFont="1" applyFill="1" applyBorder="1" applyAlignment="1">
      <alignment horizontal="center" vertical="center"/>
    </xf>
    <xf numFmtId="0" fontId="8" fillId="8" borderId="4" xfId="0" applyFont="1" applyFill="1" applyBorder="1" applyAlignment="1">
      <alignment horizontal="left" vertical="center"/>
    </xf>
    <xf numFmtId="0" fontId="8" fillId="0" borderId="4" xfId="0" applyFont="1" applyBorder="1" applyAlignment="1">
      <alignment horizontal="center" vertical="center"/>
    </xf>
    <xf numFmtId="0" fontId="8" fillId="8" borderId="11" xfId="0" applyFont="1" applyFill="1" applyBorder="1" applyAlignment="1">
      <alignment horizontal="left" vertical="center"/>
    </xf>
    <xf numFmtId="0" fontId="8" fillId="0" borderId="0" xfId="0" applyFont="1" applyAlignment="1">
      <alignment horizontal="center" vertical="center"/>
    </xf>
    <xf numFmtId="0" fontId="7" fillId="7" borderId="4" xfId="0" applyFont="1" applyFill="1" applyBorder="1"/>
    <xf numFmtId="0" fontId="7" fillId="7" borderId="5" xfId="0" applyFont="1" applyFill="1" applyBorder="1" applyAlignment="1">
      <alignment horizontal="center"/>
    </xf>
    <xf numFmtId="0" fontId="7" fillId="7" borderId="3" xfId="0" applyFont="1" applyFill="1" applyBorder="1" applyAlignment="1">
      <alignment horizontal="left"/>
    </xf>
    <xf numFmtId="171" fontId="8" fillId="8" borderId="4" xfId="0" applyNumberFormat="1" applyFont="1" applyFill="1" applyBorder="1" applyAlignment="1">
      <alignment horizontal="center" vertical="center"/>
    </xf>
    <xf numFmtId="0" fontId="7" fillId="7" borderId="16" xfId="0" applyFont="1" applyFill="1" applyBorder="1"/>
    <xf numFmtId="0" fontId="7" fillId="7" borderId="13" xfId="0" applyFont="1" applyFill="1" applyBorder="1"/>
    <xf numFmtId="0" fontId="9" fillId="0" borderId="0" xfId="0" applyFont="1"/>
    <xf numFmtId="0" fontId="7" fillId="7" borderId="0" xfId="0" applyFont="1" applyFill="1"/>
    <xf numFmtId="0" fontId="8" fillId="8" borderId="6" xfId="0" applyFont="1" applyFill="1" applyBorder="1"/>
    <xf numFmtId="0" fontId="8" fillId="8" borderId="7" xfId="0" applyFont="1" applyFill="1" applyBorder="1"/>
    <xf numFmtId="0" fontId="8" fillId="8" borderId="8" xfId="0" applyFont="1" applyFill="1" applyBorder="1"/>
    <xf numFmtId="171" fontId="8" fillId="8" borderId="12" xfId="0" applyNumberFormat="1" applyFont="1" applyFill="1" applyBorder="1" applyAlignment="1">
      <alignment horizontal="right"/>
    </xf>
    <xf numFmtId="171" fontId="8" fillId="8" borderId="15" xfId="0" applyNumberFormat="1" applyFont="1" applyFill="1" applyBorder="1" applyAlignment="1">
      <alignment horizontal="right"/>
    </xf>
    <xf numFmtId="171" fontId="8" fillId="8" borderId="8" xfId="0" applyNumberFormat="1" applyFont="1" applyFill="1" applyBorder="1" applyAlignment="1">
      <alignment horizontal="right"/>
    </xf>
    <xf numFmtId="171" fontId="8" fillId="8" borderId="0" xfId="0" applyNumberFormat="1" applyFont="1" applyFill="1" applyAlignment="1">
      <alignment horizontal="right"/>
    </xf>
    <xf numFmtId="171" fontId="8" fillId="8" borderId="7" xfId="0" applyNumberFormat="1" applyFont="1" applyFill="1" applyBorder="1" applyAlignment="1">
      <alignment horizontal="right"/>
    </xf>
    <xf numFmtId="171" fontId="8" fillId="8" borderId="17" xfId="0" applyNumberFormat="1" applyFont="1" applyFill="1" applyBorder="1" applyAlignment="1">
      <alignment horizontal="right"/>
    </xf>
    <xf numFmtId="0" fontId="5" fillId="0" borderId="0" xfId="0" applyFont="1"/>
    <xf numFmtId="0" fontId="15" fillId="2" borderId="0" xfId="8" applyFont="1" applyFill="1" applyAlignment="1">
      <alignment horizontal="left" vertical="center" wrapText="1" indent="1"/>
    </xf>
    <xf numFmtId="0" fontId="16" fillId="2" borderId="0" xfId="8" applyFont="1" applyFill="1" applyAlignment="1">
      <alignment horizontal="left" vertical="center" indent="1"/>
    </xf>
    <xf numFmtId="0" fontId="17" fillId="4" borderId="1" xfId="8" applyFont="1" applyFill="1" applyBorder="1" applyAlignment="1">
      <alignment horizontal="left" vertical="center" wrapText="1" indent="1"/>
    </xf>
    <xf numFmtId="0" fontId="18" fillId="4" borderId="1" xfId="1" applyFont="1" applyFill="1" applyBorder="1" applyAlignment="1">
      <alignment horizontal="center" vertical="center" wrapText="1"/>
    </xf>
    <xf numFmtId="168" fontId="19" fillId="4" borderId="1" xfId="8" applyNumberFormat="1" applyFont="1" applyFill="1" applyBorder="1" applyAlignment="1">
      <alignment horizontal="center" vertical="center"/>
    </xf>
    <xf numFmtId="0" fontId="19" fillId="4" borderId="1" xfId="8" applyFont="1" applyFill="1" applyBorder="1" applyAlignment="1">
      <alignment horizontal="center" vertical="center" wrapText="1"/>
    </xf>
    <xf numFmtId="0" fontId="19" fillId="4" borderId="1" xfId="0" applyFont="1" applyFill="1" applyBorder="1" applyAlignment="1">
      <alignment horizontal="left" vertical="center" wrapText="1" indent="1"/>
    </xf>
    <xf numFmtId="0" fontId="21" fillId="3" borderId="0" xfId="8" quotePrefix="1" applyFont="1" applyFill="1" applyAlignment="1">
      <alignment horizontal="left" vertical="center" indent="1"/>
    </xf>
    <xf numFmtId="170" fontId="22" fillId="3" borderId="0" xfId="6" applyNumberFormat="1" applyFont="1" applyFill="1" applyBorder="1" applyAlignment="1" applyProtection="1">
      <alignment horizontal="center" vertical="center"/>
    </xf>
    <xf numFmtId="0" fontId="23" fillId="5" borderId="2" xfId="8" applyFont="1" applyFill="1" applyBorder="1" applyAlignment="1" applyProtection="1">
      <alignment horizontal="left" vertical="center" wrapText="1"/>
      <protection locked="0"/>
    </xf>
    <xf numFmtId="0" fontId="24" fillId="3" borderId="0" xfId="8" applyFont="1" applyFill="1" applyAlignment="1">
      <alignment horizontal="left" vertical="top" wrapText="1" indent="1"/>
    </xf>
    <xf numFmtId="0" fontId="21" fillId="2" borderId="0" xfId="8" quotePrefix="1" applyFont="1" applyFill="1" applyAlignment="1">
      <alignment horizontal="left" vertical="center" indent="1"/>
    </xf>
    <xf numFmtId="170" fontId="22" fillId="2" borderId="0" xfId="6" applyNumberFormat="1" applyFont="1" applyFill="1" applyBorder="1" applyAlignment="1" applyProtection="1">
      <alignment horizontal="center" vertical="center"/>
    </xf>
    <xf numFmtId="0" fontId="24" fillId="2" borderId="0" xfId="8" applyFont="1" applyFill="1" applyAlignment="1">
      <alignment horizontal="left" vertical="top" wrapText="1" indent="1"/>
    </xf>
    <xf numFmtId="0" fontId="16" fillId="2" borderId="0" xfId="8" applyFont="1" applyFill="1" applyAlignment="1">
      <alignment horizontal="left" vertical="center" wrapText="1" indent="1"/>
    </xf>
    <xf numFmtId="0" fontId="15" fillId="2" borderId="0" xfId="8" applyFont="1" applyFill="1" applyAlignment="1">
      <alignment horizontal="left" vertical="center" wrapText="1"/>
    </xf>
    <xf numFmtId="0" fontId="15" fillId="2" borderId="0" xfId="8" applyFont="1" applyFill="1" applyAlignment="1">
      <alignment horizontal="left" vertical="top" wrapText="1" indent="1"/>
    </xf>
    <xf numFmtId="0" fontId="17" fillId="4" borderId="1" xfId="8" applyFont="1" applyFill="1" applyBorder="1" applyAlignment="1">
      <alignment horizontal="left" vertical="center" wrapText="1"/>
    </xf>
    <xf numFmtId="0" fontId="21" fillId="3" borderId="0" xfId="5" applyFont="1" applyFill="1" applyAlignment="1">
      <alignment horizontal="left" vertical="center" indent="1"/>
    </xf>
    <xf numFmtId="0" fontId="21" fillId="3" borderId="0" xfId="5" applyFont="1" applyFill="1" applyAlignment="1">
      <alignment horizontal="left" vertical="center" wrapText="1"/>
    </xf>
    <xf numFmtId="0" fontId="21" fillId="2" borderId="0" xfId="5" quotePrefix="1" applyFont="1" applyFill="1" applyAlignment="1">
      <alignment horizontal="left" vertical="center" indent="1"/>
    </xf>
    <xf numFmtId="0" fontId="21" fillId="2" borderId="0" xfId="5" applyFont="1" applyFill="1" applyAlignment="1">
      <alignment horizontal="left" vertical="center" wrapText="1"/>
    </xf>
    <xf numFmtId="0" fontId="21" fillId="3" borderId="0" xfId="5" quotePrefix="1" applyFont="1" applyFill="1" applyAlignment="1">
      <alignment horizontal="left" vertical="center" indent="1"/>
    </xf>
    <xf numFmtId="170" fontId="22" fillId="0" borderId="0" xfId="6" applyNumberFormat="1" applyFont="1" applyFill="1" applyBorder="1" applyAlignment="1" applyProtection="1">
      <alignment horizontal="center" vertical="center"/>
    </xf>
    <xf numFmtId="0" fontId="16" fillId="2" borderId="0" xfId="5" applyFont="1" applyFill="1" applyAlignment="1">
      <alignment horizontal="left" vertical="center" indent="1"/>
    </xf>
    <xf numFmtId="0" fontId="16" fillId="2" borderId="0" xfId="5" applyFont="1" applyFill="1" applyAlignment="1">
      <alignment horizontal="left" vertical="center" wrapText="1"/>
    </xf>
    <xf numFmtId="170" fontId="23" fillId="2" borderId="0" xfId="6" applyNumberFormat="1" applyFont="1" applyFill="1" applyBorder="1" applyAlignment="1" applyProtection="1">
      <alignment horizontal="center" vertical="center"/>
    </xf>
    <xf numFmtId="0" fontId="27" fillId="5" borderId="0" xfId="5" applyFont="1" applyFill="1" applyAlignment="1">
      <alignment horizontal="center" vertical="center" wrapText="1"/>
    </xf>
    <xf numFmtId="0" fontId="20" fillId="4" borderId="1" xfId="10" applyFont="1" applyFill="1" applyBorder="1" applyAlignment="1" applyProtection="1">
      <alignment horizontal="left" vertical="center" wrapText="1" indent="1"/>
    </xf>
    <xf numFmtId="0" fontId="17" fillId="2" borderId="0" xfId="8" applyFont="1" applyFill="1" applyAlignment="1">
      <alignment horizontal="left" vertical="center" wrapText="1" indent="1"/>
    </xf>
    <xf numFmtId="0" fontId="17" fillId="2" borderId="0" xfId="8" applyFont="1" applyFill="1" applyAlignment="1">
      <alignment horizontal="left" vertical="center" wrapText="1"/>
    </xf>
    <xf numFmtId="0" fontId="18" fillId="2" borderId="0" xfId="1" applyFont="1" applyFill="1" applyAlignment="1">
      <alignment horizontal="center" vertical="center" wrapText="1"/>
    </xf>
    <xf numFmtId="168" fontId="19" fillId="2" borderId="0" xfId="8" applyNumberFormat="1" applyFont="1" applyFill="1" applyAlignment="1">
      <alignment horizontal="center" vertical="center"/>
    </xf>
    <xf numFmtId="0" fontId="23" fillId="5" borderId="2" xfId="5" applyFont="1" applyFill="1" applyBorder="1" applyAlignment="1" applyProtection="1">
      <alignment horizontal="left" vertical="center" wrapText="1"/>
      <protection locked="0"/>
    </xf>
    <xf numFmtId="0" fontId="32" fillId="3" borderId="0" xfId="5" applyFont="1" applyFill="1" applyAlignment="1">
      <alignment horizontal="left" vertical="top" wrapText="1" indent="1"/>
    </xf>
    <xf numFmtId="0" fontId="32" fillId="2" borderId="0" xfId="5" applyFont="1" applyFill="1" applyAlignment="1">
      <alignment horizontal="left" vertical="top" wrapText="1" indent="1"/>
    </xf>
    <xf numFmtId="0" fontId="24" fillId="3" borderId="0" xfId="5" applyFont="1" applyFill="1" applyAlignment="1">
      <alignment horizontal="left" vertical="top" wrapText="1" indent="1"/>
    </xf>
    <xf numFmtId="0" fontId="24" fillId="2" borderId="0" xfId="5" applyFont="1" applyFill="1" applyAlignment="1">
      <alignment horizontal="left" vertical="top" wrapText="1" indent="1"/>
    </xf>
    <xf numFmtId="0" fontId="34" fillId="4" borderId="1" xfId="8" applyFont="1" applyFill="1" applyBorder="1" applyAlignment="1">
      <alignment horizontal="left" vertical="center" wrapText="1" indent="1"/>
    </xf>
    <xf numFmtId="9" fontId="17" fillId="4" borderId="1" xfId="8" applyNumberFormat="1" applyFont="1" applyFill="1" applyBorder="1" applyAlignment="1">
      <alignment horizontal="right" vertical="center" wrapText="1"/>
    </xf>
    <xf numFmtId="0" fontId="28" fillId="4" borderId="1" xfId="8" applyFont="1" applyFill="1" applyBorder="1" applyAlignment="1">
      <alignment horizontal="left" vertical="top" wrapText="1"/>
    </xf>
    <xf numFmtId="0" fontId="23" fillId="2" borderId="0" xfId="0" applyFont="1" applyFill="1" applyAlignment="1">
      <alignment horizontal="left" vertical="center"/>
    </xf>
    <xf numFmtId="0" fontId="35" fillId="3" borderId="0" xfId="0" applyFont="1" applyFill="1" applyAlignment="1">
      <alignment horizontal="left" vertical="center" wrapText="1" indent="1"/>
    </xf>
    <xf numFmtId="0" fontId="21" fillId="3" borderId="0" xfId="0" applyFont="1" applyFill="1" applyAlignment="1" applyProtection="1">
      <alignment horizontal="left" vertical="center" wrapText="1" indent="1"/>
      <protection locked="0"/>
    </xf>
    <xf numFmtId="9" fontId="23" fillId="5" borderId="2" xfId="0" applyNumberFormat="1" applyFont="1" applyFill="1" applyBorder="1" applyAlignment="1" applyProtection="1">
      <alignment horizontal="right" vertical="center" wrapText="1" indent="1"/>
      <protection locked="0"/>
    </xf>
    <xf numFmtId="0" fontId="21" fillId="2" borderId="0" xfId="0" applyFont="1" applyFill="1" applyAlignment="1" applyProtection="1">
      <alignment horizontal="left" vertical="center" wrapText="1" indent="1"/>
      <protection locked="0"/>
    </xf>
    <xf numFmtId="0" fontId="33" fillId="5" borderId="0" xfId="0" applyFont="1" applyFill="1"/>
    <xf numFmtId="10" fontId="23" fillId="5" borderId="2" xfId="5" applyNumberFormat="1" applyFont="1" applyFill="1" applyBorder="1" applyAlignment="1" applyProtection="1">
      <alignment horizontal="right" vertical="center" wrapText="1" indent="1"/>
      <protection locked="0"/>
    </xf>
    <xf numFmtId="0" fontId="21" fillId="5" borderId="0" xfId="5" quotePrefix="1" applyFont="1" applyFill="1" applyAlignment="1">
      <alignment horizontal="left" vertical="center" indent="1"/>
    </xf>
    <xf numFmtId="0" fontId="29" fillId="2" borderId="0" xfId="8" applyFont="1" applyFill="1" applyAlignment="1">
      <alignment horizontal="left" vertical="top" wrapText="1" indent="1"/>
    </xf>
    <xf numFmtId="0" fontId="30" fillId="2" borderId="0" xfId="5" applyFont="1" applyFill="1" applyAlignment="1">
      <alignment horizontal="left" vertical="top" wrapText="1" indent="1"/>
    </xf>
    <xf numFmtId="0" fontId="19" fillId="2" borderId="0" xfId="0" applyFont="1" applyFill="1" applyAlignment="1">
      <alignment horizontal="left" vertical="top" wrapText="1" indent="1"/>
    </xf>
    <xf numFmtId="0" fontId="23" fillId="5" borderId="0" xfId="5" applyFont="1" applyFill="1" applyAlignment="1">
      <alignment horizontal="center" vertical="center" wrapText="1"/>
    </xf>
    <xf numFmtId="0" fontId="19" fillId="2" borderId="0" xfId="8" applyFont="1" applyFill="1" applyAlignment="1">
      <alignment horizontal="center" vertical="center" wrapText="1"/>
    </xf>
    <xf numFmtId="49" fontId="23" fillId="5" borderId="2" xfId="5" applyNumberFormat="1" applyFont="1" applyFill="1" applyBorder="1" applyAlignment="1" applyProtection="1">
      <alignment horizontal="right" vertical="center" wrapText="1" indent="1"/>
      <protection locked="0"/>
    </xf>
    <xf numFmtId="10" fontId="23" fillId="8" borderId="2" xfId="7" applyNumberFormat="1" applyFont="1" applyFill="1" applyBorder="1" applyAlignment="1" applyProtection="1">
      <alignment horizontal="right" vertical="center" wrapText="1" indent="1"/>
    </xf>
    <xf numFmtId="10" fontId="23" fillId="8" borderId="2" xfId="11" applyNumberFormat="1" applyFont="1" applyFill="1" applyBorder="1" applyAlignment="1" applyProtection="1">
      <alignment horizontal="right" vertical="center" wrapText="1" indent="1"/>
    </xf>
    <xf numFmtId="176" fontId="23" fillId="5" borderId="2" xfId="5" applyNumberFormat="1" applyFont="1" applyFill="1" applyBorder="1" applyAlignment="1" applyProtection="1">
      <alignment horizontal="right" vertical="center" wrapText="1" indent="1"/>
      <protection locked="0"/>
    </xf>
    <xf numFmtId="172" fontId="23" fillId="5" borderId="2" xfId="5" applyNumberFormat="1" applyFont="1" applyFill="1" applyBorder="1" applyAlignment="1" applyProtection="1">
      <alignment horizontal="right" vertical="center" wrapText="1" indent="1"/>
      <protection locked="0"/>
    </xf>
    <xf numFmtId="173" fontId="23" fillId="5" borderId="2" xfId="5" applyNumberFormat="1" applyFont="1" applyFill="1" applyBorder="1" applyAlignment="1" applyProtection="1">
      <alignment horizontal="right" vertical="center" wrapText="1" indent="1"/>
      <protection locked="0"/>
    </xf>
    <xf numFmtId="0" fontId="8" fillId="8" borderId="12" xfId="3" applyFont="1" applyFill="1" applyBorder="1"/>
    <xf numFmtId="0" fontId="8" fillId="8" borderId="15" xfId="3" applyFont="1" applyFill="1" applyBorder="1"/>
    <xf numFmtId="0" fontId="8" fillId="9" borderId="5" xfId="3" applyFont="1" applyFill="1" applyBorder="1" applyAlignment="1">
      <alignment horizontal="left"/>
    </xf>
    <xf numFmtId="0" fontId="8" fillId="8" borderId="6" xfId="3" applyFont="1" applyFill="1" applyBorder="1"/>
    <xf numFmtId="0" fontId="8" fillId="8" borderId="8" xfId="3" applyFont="1" applyFill="1" applyBorder="1"/>
    <xf numFmtId="175" fontId="23" fillId="5" borderId="2" xfId="5" applyNumberFormat="1" applyFont="1" applyFill="1" applyBorder="1" applyAlignment="1" applyProtection="1">
      <alignment horizontal="right" vertical="center" wrapText="1" indent="1"/>
      <protection locked="0"/>
    </xf>
    <xf numFmtId="171" fontId="23" fillId="5" borderId="2" xfId="8" applyNumberFormat="1" applyFont="1" applyFill="1" applyBorder="1" applyAlignment="1" applyProtection="1">
      <alignment horizontal="right" vertical="center" wrapText="1" indent="1"/>
      <protection locked="0"/>
    </xf>
    <xf numFmtId="0" fontId="23" fillId="5" borderId="2" xfId="8" applyFont="1" applyFill="1" applyBorder="1" applyAlignment="1" applyProtection="1">
      <alignment horizontal="right" vertical="center" wrapText="1" indent="1"/>
      <protection locked="0"/>
    </xf>
    <xf numFmtId="176" fontId="23" fillId="5" borderId="2" xfId="8" applyNumberFormat="1" applyFont="1" applyFill="1" applyBorder="1" applyAlignment="1" applyProtection="1">
      <alignment horizontal="right" vertical="center" wrapText="1" indent="1"/>
      <protection locked="0"/>
    </xf>
    <xf numFmtId="0" fontId="23" fillId="5" borderId="2" xfId="5" applyFont="1" applyFill="1" applyBorder="1" applyAlignment="1" applyProtection="1">
      <alignment horizontal="right" vertical="center" wrapText="1" indent="1"/>
      <protection locked="0"/>
    </xf>
    <xf numFmtId="178" fontId="23" fillId="5" borderId="2" xfId="5" applyNumberFormat="1" applyFont="1" applyFill="1" applyBorder="1" applyAlignment="1" applyProtection="1">
      <alignment horizontal="right" vertical="center" wrapText="1" indent="1"/>
      <protection locked="0"/>
    </xf>
    <xf numFmtId="178" fontId="23" fillId="8" borderId="2" xfId="5" applyNumberFormat="1" applyFont="1" applyFill="1" applyBorder="1" applyAlignment="1">
      <alignment horizontal="right" vertical="center" wrapText="1" indent="1"/>
    </xf>
    <xf numFmtId="178" fontId="23" fillId="8" borderId="2" xfId="7" applyNumberFormat="1" applyFont="1" applyFill="1" applyBorder="1" applyAlignment="1" applyProtection="1">
      <alignment horizontal="right" vertical="center" wrapText="1" indent="1"/>
    </xf>
    <xf numFmtId="179" fontId="23" fillId="5" borderId="2" xfId="8" applyNumberFormat="1" applyFont="1" applyFill="1" applyBorder="1" applyAlignment="1" applyProtection="1">
      <alignment horizontal="right" vertical="center" wrapText="1" indent="1"/>
      <protection locked="0"/>
    </xf>
    <xf numFmtId="49" fontId="11" fillId="5" borderId="2" xfId="10" applyNumberFormat="1" applyFill="1" applyBorder="1" applyAlignment="1" applyProtection="1">
      <alignment horizontal="right" vertical="center" wrapText="1" indent="1"/>
      <protection locked="0"/>
    </xf>
    <xf numFmtId="0" fontId="11" fillId="5" borderId="2" xfId="10" applyNumberFormat="1" applyFill="1" applyBorder="1" applyAlignment="1" applyProtection="1">
      <alignment horizontal="right" vertical="center" wrapText="1" indent="1"/>
      <protection locked="0"/>
    </xf>
    <xf numFmtId="168" fontId="23" fillId="5" borderId="2" xfId="8" applyNumberFormat="1" applyFont="1" applyFill="1" applyBorder="1" applyAlignment="1" applyProtection="1">
      <alignment horizontal="right" vertical="center" wrapText="1" indent="1"/>
      <protection locked="0"/>
    </xf>
    <xf numFmtId="0" fontId="14" fillId="5" borderId="0" xfId="5" applyFont="1" applyFill="1" applyAlignment="1">
      <alignment horizontal="left" vertical="center" indent="3"/>
    </xf>
    <xf numFmtId="0" fontId="25" fillId="5" borderId="0" xfId="8" applyFont="1" applyFill="1"/>
    <xf numFmtId="0" fontId="16" fillId="5" borderId="0" xfId="8" applyFont="1" applyFill="1" applyAlignment="1">
      <alignment horizontal="left" vertical="center" wrapText="1" indent="1"/>
    </xf>
    <xf numFmtId="0" fontId="31" fillId="5" borderId="0" xfId="5" applyFont="1" applyFill="1" applyAlignment="1">
      <alignment horizontal="left" vertical="center" indent="3"/>
    </xf>
    <xf numFmtId="0" fontId="21" fillId="3" borderId="0" xfId="8" applyFont="1" applyFill="1" applyAlignment="1">
      <alignment horizontal="left" vertical="center" wrapText="1"/>
    </xf>
    <xf numFmtId="0" fontId="21" fillId="2" borderId="0" xfId="8" applyFont="1" applyFill="1" applyAlignment="1">
      <alignment horizontal="left" vertical="center" wrapText="1"/>
    </xf>
    <xf numFmtId="0" fontId="16" fillId="2" borderId="0" xfId="8" applyFont="1" applyFill="1" applyAlignment="1">
      <alignment horizontal="left" vertical="center" wrapText="1"/>
    </xf>
    <xf numFmtId="0" fontId="17" fillId="4" borderId="0" xfId="8" applyFont="1" applyFill="1" applyAlignment="1">
      <alignment horizontal="left" vertical="center" wrapText="1"/>
    </xf>
    <xf numFmtId="0" fontId="21" fillId="5" borderId="0" xfId="5" applyFont="1" applyFill="1" applyAlignment="1">
      <alignment horizontal="left" vertical="center" wrapText="1"/>
    </xf>
    <xf numFmtId="0" fontId="26" fillId="5" borderId="0" xfId="5" applyFont="1" applyFill="1" applyAlignment="1">
      <alignment horizontal="left" vertical="center" indent="7"/>
    </xf>
    <xf numFmtId="0" fontId="14" fillId="5" borderId="0" xfId="5" applyFont="1" applyFill="1" applyAlignment="1">
      <alignment horizontal="left" vertical="center"/>
    </xf>
    <xf numFmtId="167" fontId="14" fillId="5" borderId="0" xfId="5" applyNumberFormat="1" applyFont="1" applyFill="1" applyAlignment="1">
      <alignment horizontal="left" vertical="center" wrapText="1"/>
    </xf>
    <xf numFmtId="167" fontId="14" fillId="5" borderId="0" xfId="5" applyNumberFormat="1" applyFont="1" applyFill="1" applyAlignment="1">
      <alignment horizontal="left" vertical="top" wrapText="1" indent="1"/>
    </xf>
    <xf numFmtId="0" fontId="16" fillId="5" borderId="18" xfId="8" applyFont="1" applyFill="1" applyBorder="1" applyAlignment="1">
      <alignment horizontal="left" vertical="center" indent="1"/>
    </xf>
    <xf numFmtId="0" fontId="15" fillId="5" borderId="18" xfId="8" applyFont="1" applyFill="1" applyBorder="1" applyAlignment="1">
      <alignment horizontal="left" vertical="center" wrapText="1"/>
    </xf>
    <xf numFmtId="0" fontId="15" fillId="5" borderId="18" xfId="8" applyFont="1" applyFill="1" applyBorder="1" applyAlignment="1">
      <alignment horizontal="left" vertical="top" wrapText="1" indent="1"/>
    </xf>
    <xf numFmtId="167" fontId="26" fillId="5" borderId="0" xfId="5" applyNumberFormat="1" applyFont="1" applyFill="1" applyAlignment="1">
      <alignment horizontal="left" vertical="center" indent="7"/>
    </xf>
    <xf numFmtId="0" fontId="10" fillId="5" borderId="0" xfId="5" applyFont="1" applyFill="1" applyAlignment="1">
      <alignment horizontal="left" vertical="center" indent="5"/>
    </xf>
    <xf numFmtId="167" fontId="14" fillId="5" borderId="0" xfId="5" applyNumberFormat="1" applyFont="1" applyFill="1" applyAlignment="1">
      <alignment horizontal="left" vertical="center" wrapText="1" indent="3"/>
    </xf>
    <xf numFmtId="167" fontId="29" fillId="5" borderId="0" xfId="5" applyNumberFormat="1" applyFont="1" applyFill="1" applyAlignment="1">
      <alignment horizontal="left" vertical="center" wrapText="1"/>
    </xf>
    <xf numFmtId="167" fontId="13" fillId="5" borderId="0" xfId="5" applyNumberFormat="1" applyFont="1" applyFill="1" applyAlignment="1">
      <alignment horizontal="left" vertical="center" indent="7"/>
    </xf>
    <xf numFmtId="0" fontId="10" fillId="5" borderId="0" xfId="5" applyFont="1" applyFill="1" applyAlignment="1">
      <alignment horizontal="left" vertical="center" indent="1"/>
    </xf>
    <xf numFmtId="0" fontId="14" fillId="5" borderId="0" xfId="5" applyFont="1" applyFill="1" applyAlignment="1">
      <alignment horizontal="left" indent="3"/>
    </xf>
    <xf numFmtId="0" fontId="15" fillId="5" borderId="18" xfId="8" applyFont="1" applyFill="1" applyBorder="1" applyAlignment="1">
      <alignment horizontal="left" vertical="center" wrapText="1" indent="1"/>
    </xf>
    <xf numFmtId="0" fontId="10" fillId="5" borderId="0" xfId="5" applyFont="1" applyFill="1" applyAlignment="1">
      <alignment horizontal="left" vertical="center"/>
    </xf>
    <xf numFmtId="9" fontId="33" fillId="5" borderId="0" xfId="0" applyNumberFormat="1" applyFont="1" applyFill="1" applyAlignment="1">
      <alignment horizontal="right"/>
    </xf>
    <xf numFmtId="0" fontId="39" fillId="5" borderId="0" xfId="5" applyFont="1" applyFill="1" applyAlignment="1">
      <alignment horizontal="left" vertical="center" indent="3"/>
    </xf>
    <xf numFmtId="0" fontId="37" fillId="5" borderId="0" xfId="5" applyFont="1" applyFill="1"/>
    <xf numFmtId="0" fontId="38" fillId="5" borderId="0" xfId="8" applyFont="1" applyFill="1" applyAlignment="1">
      <alignment horizontal="left" vertical="center" wrapText="1" indent="1"/>
    </xf>
    <xf numFmtId="0" fontId="40" fillId="5" borderId="0" xfId="8" applyFont="1" applyFill="1"/>
    <xf numFmtId="0" fontId="18" fillId="5" borderId="0" xfId="8" applyFont="1" applyFill="1"/>
    <xf numFmtId="0" fontId="41" fillId="5" borderId="0" xfId="8" applyFont="1" applyFill="1" applyAlignment="1">
      <alignment horizontal="left" vertical="center" wrapText="1" indent="1"/>
    </xf>
    <xf numFmtId="0" fontId="42" fillId="5" borderId="0" xfId="5" applyFont="1" applyFill="1" applyAlignment="1">
      <alignment horizontal="left" vertical="center" indent="3"/>
    </xf>
    <xf numFmtId="0" fontId="40" fillId="5" borderId="0" xfId="5" applyFont="1" applyFill="1"/>
    <xf numFmtId="0" fontId="38" fillId="5" borderId="0" xfId="0" applyFont="1" applyFill="1"/>
    <xf numFmtId="9" fontId="26" fillId="5" borderId="0" xfId="5" applyNumberFormat="1" applyFont="1" applyFill="1" applyAlignment="1">
      <alignment horizontal="right" vertical="center"/>
    </xf>
    <xf numFmtId="167" fontId="14" fillId="5" borderId="0" xfId="5" applyNumberFormat="1" applyFont="1" applyFill="1" applyAlignment="1">
      <alignment horizontal="center" vertical="center" wrapText="1"/>
    </xf>
    <xf numFmtId="0" fontId="16" fillId="5" borderId="0" xfId="8" applyFont="1" applyFill="1" applyAlignment="1">
      <alignment horizontal="left" indent="1"/>
    </xf>
    <xf numFmtId="9" fontId="16" fillId="5" borderId="0" xfId="8" applyNumberFormat="1" applyFont="1" applyFill="1" applyAlignment="1">
      <alignment horizontal="right"/>
    </xf>
    <xf numFmtId="0" fontId="29" fillId="5" borderId="2" xfId="5" applyFont="1" applyFill="1" applyBorder="1" applyAlignment="1" applyProtection="1">
      <alignment horizontal="left" vertical="center" wrapText="1"/>
      <protection locked="0"/>
    </xf>
    <xf numFmtId="0" fontId="39" fillId="5" borderId="0" xfId="5" applyFont="1" applyFill="1"/>
    <xf numFmtId="0" fontId="40" fillId="5" borderId="0" xfId="5" applyFont="1" applyFill="1" applyAlignment="1">
      <alignment vertical="center"/>
    </xf>
    <xf numFmtId="0" fontId="40" fillId="5" borderId="0" xfId="5" applyFont="1" applyFill="1" applyAlignment="1">
      <alignment horizontal="left" vertical="top" wrapText="1" indent="1"/>
    </xf>
    <xf numFmtId="0" fontId="38" fillId="5" borderId="0" xfId="0" applyFont="1" applyFill="1" applyAlignment="1">
      <alignment horizontal="left" vertical="top" indent="1"/>
    </xf>
    <xf numFmtId="0" fontId="41" fillId="5" borderId="0" xfId="5" applyFont="1" applyFill="1" applyAlignment="1">
      <alignment horizontal="left" vertical="center" wrapText="1" indent="1"/>
    </xf>
    <xf numFmtId="0" fontId="17" fillId="5" borderId="0" xfId="8" applyFont="1" applyFill="1" applyAlignment="1">
      <alignment horizontal="left" vertical="center" wrapText="1"/>
    </xf>
    <xf numFmtId="0" fontId="18" fillId="5" borderId="0" xfId="8" applyFont="1" applyFill="1" applyAlignment="1">
      <alignment vertical="center"/>
    </xf>
    <xf numFmtId="0" fontId="8" fillId="8" borderId="16" xfId="0" applyFont="1" applyFill="1" applyBorder="1"/>
    <xf numFmtId="0" fontId="8" fillId="8" borderId="10" xfId="0" applyFont="1" applyFill="1" applyBorder="1"/>
    <xf numFmtId="0" fontId="8" fillId="8" borderId="13" xfId="0" applyFont="1" applyFill="1" applyBorder="1"/>
    <xf numFmtId="178" fontId="23" fillId="3" borderId="19" xfId="5" applyNumberFormat="1" applyFont="1" applyFill="1" applyBorder="1" applyAlignment="1">
      <alignment horizontal="right" vertical="center" wrapText="1" indent="1"/>
    </xf>
    <xf numFmtId="178" fontId="23" fillId="2" borderId="19" xfId="5" applyNumberFormat="1" applyFont="1" applyFill="1" applyBorder="1" applyAlignment="1">
      <alignment horizontal="right" vertical="center" wrapText="1" indent="1"/>
    </xf>
    <xf numFmtId="10" fontId="23" fillId="2" borderId="19" xfId="5" applyNumberFormat="1" applyFont="1" applyFill="1" applyBorder="1" applyAlignment="1">
      <alignment horizontal="right" vertical="center" wrapText="1" indent="1"/>
    </xf>
    <xf numFmtId="0" fontId="23" fillId="3" borderId="19" xfId="5" applyFont="1" applyFill="1" applyBorder="1" applyAlignment="1">
      <alignment horizontal="right" vertical="center" wrapText="1" indent="1"/>
    </xf>
    <xf numFmtId="9" fontId="27" fillId="3" borderId="2" xfId="0" applyNumberFormat="1" applyFont="1" applyFill="1" applyBorder="1" applyAlignment="1">
      <alignment horizontal="right" vertical="center" wrapText="1" indent="1"/>
    </xf>
    <xf numFmtId="178" fontId="23" fillId="5" borderId="2" xfId="7" applyNumberFormat="1" applyFont="1" applyFill="1" applyBorder="1" applyAlignment="1" applyProtection="1">
      <alignment horizontal="right" vertical="center" wrapText="1" indent="1"/>
      <protection locked="0"/>
    </xf>
    <xf numFmtId="176" fontId="23" fillId="5" borderId="2" xfId="7" applyNumberFormat="1" applyFont="1" applyFill="1" applyBorder="1" applyAlignment="1" applyProtection="1">
      <alignment horizontal="right" vertical="center" wrapText="1" indent="1"/>
      <protection locked="0"/>
    </xf>
    <xf numFmtId="178" fontId="23" fillId="0" borderId="2" xfId="5" applyNumberFormat="1" applyFont="1" applyBorder="1" applyAlignment="1" applyProtection="1">
      <alignment horizontal="right" vertical="center" wrapText="1" indent="1"/>
      <protection locked="0"/>
    </xf>
    <xf numFmtId="49" fontId="23" fillId="3" borderId="19" xfId="5" applyNumberFormat="1" applyFont="1" applyFill="1" applyBorder="1" applyAlignment="1">
      <alignment horizontal="right" vertical="center" wrapText="1" indent="1"/>
    </xf>
    <xf numFmtId="175" fontId="23" fillId="3" borderId="19" xfId="5" applyNumberFormat="1" applyFont="1" applyFill="1" applyBorder="1" applyAlignment="1">
      <alignment horizontal="right" vertical="center" wrapText="1" indent="1"/>
    </xf>
    <xf numFmtId="10" fontId="23" fillId="3" borderId="19" xfId="5" applyNumberFormat="1" applyFont="1" applyFill="1" applyBorder="1" applyAlignment="1">
      <alignment horizontal="right" vertical="center" wrapText="1" indent="1"/>
    </xf>
    <xf numFmtId="176" fontId="23" fillId="3" borderId="19" xfId="5" applyNumberFormat="1" applyFont="1" applyFill="1" applyBorder="1" applyAlignment="1">
      <alignment horizontal="right" vertical="center" wrapText="1" indent="1"/>
    </xf>
    <xf numFmtId="168" fontId="23" fillId="3" borderId="19" xfId="8" applyNumberFormat="1" applyFont="1" applyFill="1" applyBorder="1" applyAlignment="1">
      <alignment horizontal="right" vertical="center" wrapText="1" indent="1"/>
    </xf>
    <xf numFmtId="172" fontId="23" fillId="3" borderId="19" xfId="5" applyNumberFormat="1" applyFont="1" applyFill="1" applyBorder="1" applyAlignment="1">
      <alignment horizontal="right" vertical="center" wrapText="1" indent="1"/>
    </xf>
    <xf numFmtId="167" fontId="14" fillId="5" borderId="0" xfId="5" applyNumberFormat="1" applyFont="1" applyFill="1" applyAlignment="1" applyProtection="1">
      <alignment horizontal="left" vertical="center" wrapText="1" indent="3"/>
      <protection locked="0"/>
    </xf>
    <xf numFmtId="0" fontId="17" fillId="2" borderId="0" xfId="8" applyFont="1" applyFill="1" applyAlignment="1" applyProtection="1">
      <alignment horizontal="left" vertical="center" wrapText="1" indent="1"/>
      <protection locked="0"/>
    </xf>
    <xf numFmtId="174" fontId="23" fillId="5" borderId="2" xfId="5" applyNumberFormat="1" applyFont="1" applyFill="1" applyBorder="1" applyAlignment="1" applyProtection="1">
      <alignment horizontal="right" vertical="center" wrapText="1" indent="1"/>
      <protection locked="0"/>
    </xf>
    <xf numFmtId="0" fontId="17" fillId="2" borderId="0" xfId="8" applyFont="1" applyFill="1" applyAlignment="1" applyProtection="1">
      <alignment horizontal="left" vertical="center" wrapText="1"/>
      <protection locked="0"/>
    </xf>
    <xf numFmtId="0" fontId="15" fillId="2" borderId="0" xfId="8" applyFont="1" applyFill="1" applyAlignment="1" applyProtection="1">
      <alignment horizontal="left" vertical="center" wrapText="1" indent="1"/>
      <protection locked="0"/>
    </xf>
    <xf numFmtId="0" fontId="17" fillId="5" borderId="0" xfId="8" applyFont="1" applyFill="1" applyAlignment="1" applyProtection="1">
      <alignment horizontal="left" vertical="center" wrapText="1"/>
      <protection locked="0"/>
    </xf>
    <xf numFmtId="0" fontId="38" fillId="5" borderId="0" xfId="0" applyFont="1" applyFill="1" applyProtection="1">
      <protection locked="0"/>
    </xf>
    <xf numFmtId="9" fontId="27" fillId="0" borderId="2" xfId="0" applyNumberFormat="1" applyFont="1" applyBorder="1" applyAlignment="1" applyProtection="1">
      <alignment horizontal="right" vertical="center" wrapText="1" indent="1"/>
      <protection locked="0"/>
    </xf>
    <xf numFmtId="0" fontId="29" fillId="5" borderId="0" xfId="2" applyNumberFormat="1" applyFont="1" applyFill="1" applyBorder="1" applyAlignment="1" applyProtection="1">
      <alignment horizontal="left" vertical="center" wrapText="1" indent="1"/>
    </xf>
    <xf numFmtId="0" fontId="29" fillId="5" borderId="0" xfId="2" applyNumberFormat="1" applyFont="1" applyFill="1" applyBorder="1" applyAlignment="1" applyProtection="1">
      <alignment horizontal="left" vertical="center" indent="1"/>
    </xf>
    <xf numFmtId="0" fontId="44" fillId="5" borderId="0" xfId="2" applyNumberFormat="1" applyFont="1" applyFill="1" applyBorder="1" applyAlignment="1" applyProtection="1">
      <alignment horizontal="left" vertical="center" wrapText="1" indent="1"/>
    </xf>
    <xf numFmtId="167" fontId="26" fillId="5" borderId="0" xfId="5" applyNumberFormat="1" applyFont="1" applyFill="1" applyAlignment="1">
      <alignment horizontal="left" vertical="center" wrapText="1" indent="1"/>
    </xf>
    <xf numFmtId="0" fontId="8" fillId="7" borderId="0" xfId="0" applyFont="1" applyFill="1"/>
    <xf numFmtId="49" fontId="23" fillId="2" borderId="19" xfId="5" applyNumberFormat="1" applyFont="1" applyFill="1" applyBorder="1" applyAlignment="1">
      <alignment horizontal="right" vertical="center" wrapText="1" indent="1"/>
    </xf>
    <xf numFmtId="176" fontId="23" fillId="2" borderId="19" xfId="5" applyNumberFormat="1" applyFont="1" applyFill="1" applyBorder="1" applyAlignment="1">
      <alignment horizontal="right" vertical="center" wrapText="1" indent="1"/>
    </xf>
    <xf numFmtId="168" fontId="23" fillId="2" borderId="19" xfId="8" applyNumberFormat="1" applyFont="1" applyFill="1" applyBorder="1" applyAlignment="1">
      <alignment horizontal="right" vertical="center" wrapText="1" indent="1"/>
    </xf>
    <xf numFmtId="167" fontId="26" fillId="5" borderId="0" xfId="5" applyNumberFormat="1" applyFont="1" applyFill="1" applyAlignment="1">
      <alignment horizontal="left" vertical="center" indent="8"/>
    </xf>
    <xf numFmtId="0" fontId="15" fillId="5" borderId="0" xfId="8" applyFont="1" applyFill="1" applyAlignment="1">
      <alignment horizontal="left" vertical="center" wrapText="1" indent="1"/>
    </xf>
    <xf numFmtId="0" fontId="16" fillId="5" borderId="0" xfId="8" applyFont="1" applyFill="1" applyAlignment="1">
      <alignment horizontal="left" vertical="center" indent="1"/>
    </xf>
    <xf numFmtId="167" fontId="14" fillId="5" borderId="0" xfId="5" applyNumberFormat="1" applyFont="1" applyFill="1" applyAlignment="1">
      <alignment horizontal="right" vertical="center" wrapText="1" indent="3"/>
    </xf>
    <xf numFmtId="168" fontId="19" fillId="4" borderId="0" xfId="8" applyNumberFormat="1" applyFont="1" applyFill="1" applyAlignment="1">
      <alignment horizontal="right" vertical="center"/>
    </xf>
    <xf numFmtId="0" fontId="17" fillId="2" borderId="0" xfId="8" applyFont="1" applyFill="1" applyAlignment="1">
      <alignment horizontal="right" vertical="center" wrapText="1" indent="1"/>
    </xf>
    <xf numFmtId="0" fontId="16" fillId="2" borderId="0" xfId="5" applyFont="1" applyFill="1" applyAlignment="1">
      <alignment horizontal="right" vertical="center" wrapText="1" indent="1"/>
    </xf>
    <xf numFmtId="0" fontId="17" fillId="2" borderId="0" xfId="8" applyFont="1" applyFill="1" applyAlignment="1">
      <alignment horizontal="right" vertical="center" wrapText="1"/>
    </xf>
    <xf numFmtId="0" fontId="17" fillId="5" borderId="0" xfId="8" applyFont="1" applyFill="1" applyAlignment="1">
      <alignment horizontal="right" vertical="center" wrapText="1"/>
    </xf>
    <xf numFmtId="0" fontId="38" fillId="5" borderId="0" xfId="0" applyFont="1" applyFill="1" applyAlignment="1">
      <alignment horizontal="right"/>
    </xf>
    <xf numFmtId="171" fontId="7" fillId="7" borderId="7" xfId="0" applyNumberFormat="1" applyFont="1" applyFill="1" applyBorder="1"/>
    <xf numFmtId="171" fontId="8" fillId="0" borderId="0" xfId="0" applyNumberFormat="1" applyFont="1"/>
    <xf numFmtId="180" fontId="23" fillId="5" borderId="2" xfId="8" applyNumberFormat="1" applyFont="1" applyFill="1" applyBorder="1" applyAlignment="1" applyProtection="1">
      <alignment horizontal="right" vertical="center" wrapText="1" indent="1"/>
      <protection locked="0"/>
    </xf>
    <xf numFmtId="168" fontId="19" fillId="4" borderId="0" xfId="8" applyNumberFormat="1" applyFont="1" applyFill="1" applyAlignment="1" applyProtection="1">
      <alignment horizontal="right" vertical="center" indent="1"/>
      <protection locked="0"/>
    </xf>
    <xf numFmtId="168" fontId="19" fillId="4" borderId="0" xfId="8" applyNumberFormat="1" applyFont="1" applyFill="1" applyAlignment="1" applyProtection="1">
      <alignment horizontal="right" vertical="center"/>
      <protection locked="0"/>
    </xf>
    <xf numFmtId="49" fontId="23" fillId="0" borderId="2" xfId="5" applyNumberFormat="1" applyFont="1" applyBorder="1" applyAlignment="1" applyProtection="1">
      <alignment horizontal="right" vertical="center" wrapText="1" indent="1"/>
      <protection locked="0"/>
    </xf>
    <xf numFmtId="0" fontId="16" fillId="2" borderId="0" xfId="5" applyFont="1" applyFill="1" applyAlignment="1" applyProtection="1">
      <alignment horizontal="left" vertical="center" wrapText="1" indent="1"/>
      <protection locked="0"/>
    </xf>
    <xf numFmtId="10" fontId="23" fillId="0" borderId="2" xfId="5" applyNumberFormat="1" applyFont="1" applyBorder="1" applyAlignment="1" applyProtection="1">
      <alignment horizontal="right" vertical="center" wrapText="1" indent="1"/>
      <protection locked="0"/>
    </xf>
    <xf numFmtId="0" fontId="23" fillId="0" borderId="2" xfId="5" applyFont="1" applyBorder="1" applyAlignment="1" applyProtection="1">
      <alignment horizontal="left" vertical="center" wrapText="1"/>
      <protection locked="0"/>
    </xf>
    <xf numFmtId="0" fontId="45" fillId="0" borderId="0" xfId="0" applyFont="1"/>
    <xf numFmtId="0" fontId="0" fillId="0" borderId="0" xfId="0" applyAlignment="1">
      <alignment horizontal="left" vertical="top"/>
    </xf>
    <xf numFmtId="0" fontId="46" fillId="0" borderId="0" xfId="0" applyFont="1"/>
    <xf numFmtId="0" fontId="47" fillId="0" borderId="0" xfId="0" applyFont="1"/>
    <xf numFmtId="0" fontId="48" fillId="5" borderId="0" xfId="8" applyFont="1" applyFill="1"/>
    <xf numFmtId="0" fontId="48" fillId="5" borderId="0" xfId="5" applyFont="1" applyFill="1"/>
    <xf numFmtId="0" fontId="21" fillId="10" borderId="0" xfId="0" applyFont="1" applyFill="1"/>
    <xf numFmtId="0" fontId="50" fillId="13" borderId="24" xfId="0" applyFont="1" applyFill="1" applyBorder="1" applyAlignment="1">
      <alignment wrapText="1"/>
    </xf>
    <xf numFmtId="0" fontId="51" fillId="11" borderId="0" xfId="0" applyFont="1" applyFill="1"/>
    <xf numFmtId="0" fontId="21" fillId="12" borderId="0" xfId="0" applyFont="1" applyFill="1" applyAlignment="1">
      <alignment wrapText="1"/>
    </xf>
    <xf numFmtId="0" fontId="49" fillId="11" borderId="23" xfId="0" applyFont="1" applyFill="1" applyBorder="1" applyAlignment="1">
      <alignment wrapText="1"/>
    </xf>
    <xf numFmtId="0" fontId="49" fillId="11" borderId="25" xfId="0" applyFont="1" applyFill="1" applyBorder="1" applyAlignment="1">
      <alignment wrapText="1"/>
    </xf>
    <xf numFmtId="0" fontId="52" fillId="5" borderId="2" xfId="5" applyFont="1" applyFill="1" applyBorder="1" applyAlignment="1" applyProtection="1">
      <alignment horizontal="left" vertical="top" wrapText="1"/>
      <protection locked="0"/>
    </xf>
    <xf numFmtId="0" fontId="14" fillId="0" borderId="0" xfId="5" applyFont="1" applyAlignment="1">
      <alignment horizontal="left" vertical="center" indent="3"/>
    </xf>
    <xf numFmtId="0" fontId="32" fillId="0" borderId="0" xfId="0" applyFont="1" applyAlignment="1">
      <alignment wrapText="1"/>
    </xf>
    <xf numFmtId="0" fontId="8" fillId="14" borderId="11" xfId="3" applyFont="1" applyFill="1" applyBorder="1"/>
    <xf numFmtId="0" fontId="8" fillId="14" borderId="12" xfId="3" applyFont="1" applyFill="1" applyBorder="1" applyAlignment="1">
      <alignment horizontal="center"/>
    </xf>
    <xf numFmtId="177" fontId="23" fillId="5" borderId="2" xfId="7" applyNumberFormat="1" applyFont="1" applyFill="1" applyBorder="1" applyAlignment="1" applyProtection="1">
      <alignment horizontal="right" vertical="center" wrapText="1" indent="1"/>
      <protection locked="0"/>
    </xf>
    <xf numFmtId="0" fontId="55" fillId="15" borderId="28" xfId="0" applyFont="1" applyFill="1" applyBorder="1" applyAlignment="1">
      <alignment horizontal="left" vertical="top" wrapText="1" indent="1"/>
    </xf>
    <xf numFmtId="0" fontId="55" fillId="15" borderId="30" xfId="0" applyFont="1" applyFill="1" applyBorder="1" applyAlignment="1">
      <alignment horizontal="left" vertical="top" wrapText="1" indent="1"/>
    </xf>
    <xf numFmtId="0" fontId="8" fillId="14" borderId="0" xfId="0" applyFont="1" applyFill="1"/>
    <xf numFmtId="0" fontId="54" fillId="15" borderId="27" xfId="0" applyFont="1" applyFill="1" applyBorder="1" applyAlignment="1">
      <alignment horizontal="left" vertical="top" wrapText="1" indent="1"/>
    </xf>
    <xf numFmtId="0" fontId="54" fillId="15" borderId="30" xfId="0" applyFont="1" applyFill="1" applyBorder="1" applyAlignment="1">
      <alignment horizontal="left" vertical="top" wrapText="1" indent="1"/>
    </xf>
    <xf numFmtId="0" fontId="56" fillId="14" borderId="0" xfId="0" applyFont="1" applyFill="1"/>
    <xf numFmtId="0" fontId="40" fillId="0" borderId="0" xfId="5" applyFont="1"/>
    <xf numFmtId="0" fontId="57" fillId="5" borderId="0" xfId="8" applyFont="1" applyFill="1"/>
    <xf numFmtId="0" fontId="58" fillId="5" borderId="0" xfId="5" applyFont="1" applyFill="1"/>
    <xf numFmtId="0" fontId="48" fillId="3" borderId="0" xfId="5" applyFont="1" applyFill="1"/>
    <xf numFmtId="0" fontId="38" fillId="3" borderId="0" xfId="0" applyFont="1" applyFill="1"/>
    <xf numFmtId="0" fontId="19" fillId="4" borderId="1" xfId="8" applyFont="1" applyFill="1" applyBorder="1" applyAlignment="1">
      <alignment horizontal="left" vertical="center" wrapText="1"/>
    </xf>
    <xf numFmtId="0" fontId="59" fillId="0" borderId="0" xfId="0" applyFont="1" applyAlignment="1">
      <alignment horizontal="left" vertical="top"/>
    </xf>
    <xf numFmtId="0" fontId="21" fillId="0" borderId="13" xfId="8" quotePrefix="1" applyFont="1" applyBorder="1" applyAlignment="1">
      <alignment vertical="center" wrapText="1"/>
    </xf>
    <xf numFmtId="0" fontId="35" fillId="3" borderId="4" xfId="5" applyFont="1" applyFill="1" applyBorder="1" applyAlignment="1">
      <alignment horizontal="left" vertical="top" wrapText="1"/>
    </xf>
    <xf numFmtId="0" fontId="60" fillId="5" borderId="0" xfId="0" applyFont="1" applyFill="1"/>
    <xf numFmtId="0" fontId="60" fillId="0" borderId="13" xfId="0" applyFont="1" applyBorder="1" applyAlignment="1">
      <alignment horizontal="left" vertical="center" wrapText="1" indent="1"/>
    </xf>
    <xf numFmtId="9" fontId="23" fillId="5" borderId="2" xfId="11" applyFont="1" applyFill="1" applyBorder="1" applyAlignment="1" applyProtection="1">
      <alignment horizontal="right" vertical="center" wrapText="1" indent="1"/>
      <protection locked="0"/>
    </xf>
    <xf numFmtId="9" fontId="0" fillId="0" borderId="0" xfId="11" applyFont="1"/>
    <xf numFmtId="0" fontId="21" fillId="0" borderId="0" xfId="0" applyFont="1" applyAlignment="1">
      <alignment horizontal="left" vertical="center" wrapText="1" indent="1"/>
    </xf>
    <xf numFmtId="0" fontId="35" fillId="0" borderId="0" xfId="0" applyFont="1" applyAlignment="1">
      <alignment horizontal="left" vertical="center" wrapText="1" indent="1"/>
    </xf>
    <xf numFmtId="0" fontId="21" fillId="6" borderId="0" xfId="0" applyFont="1" applyFill="1" applyAlignment="1">
      <alignment horizontal="left" vertical="center" wrapText="1" indent="1"/>
    </xf>
    <xf numFmtId="0" fontId="24" fillId="10" borderId="0" xfId="0" applyFont="1" applyFill="1" applyAlignment="1">
      <alignment wrapText="1"/>
    </xf>
    <xf numFmtId="170" fontId="22" fillId="2" borderId="0" xfId="6" applyNumberFormat="1" applyFont="1" applyFill="1" applyAlignment="1">
      <alignment horizontal="center" vertical="center"/>
    </xf>
    <xf numFmtId="0" fontId="21" fillId="2" borderId="0" xfId="0" applyFont="1" applyFill="1"/>
    <xf numFmtId="0" fontId="24" fillId="12" borderId="0" xfId="0" applyFont="1" applyFill="1" applyAlignment="1">
      <alignment wrapText="1"/>
    </xf>
    <xf numFmtId="0" fontId="15" fillId="3" borderId="0" xfId="8" applyFont="1" applyFill="1" applyAlignment="1">
      <alignment horizontal="left" vertical="top" wrapText="1" indent="1"/>
    </xf>
    <xf numFmtId="0" fontId="21" fillId="3" borderId="0" xfId="0" applyFont="1" applyFill="1"/>
    <xf numFmtId="2" fontId="0" fillId="0" borderId="0" xfId="0" applyNumberFormat="1"/>
    <xf numFmtId="164" fontId="0" fillId="0" borderId="0" xfId="0" applyNumberFormat="1"/>
    <xf numFmtId="0" fontId="56" fillId="16" borderId="4" xfId="0" applyFont="1" applyFill="1" applyBorder="1"/>
    <xf numFmtId="0" fontId="8" fillId="16" borderId="4" xfId="3" applyFont="1" applyFill="1" applyBorder="1"/>
    <xf numFmtId="0" fontId="19" fillId="4" borderId="1" xfId="8" applyFont="1" applyFill="1" applyBorder="1" applyAlignment="1">
      <alignment horizontal="left" vertical="center" wrapText="1" indent="1"/>
    </xf>
    <xf numFmtId="0" fontId="24" fillId="10" borderId="0" xfId="0" applyFont="1" applyFill="1" applyAlignment="1">
      <alignment horizontal="left" wrapText="1" indent="1"/>
    </xf>
    <xf numFmtId="0" fontId="24" fillId="12" borderId="0" xfId="0" applyFont="1" applyFill="1" applyAlignment="1">
      <alignment horizontal="left" wrapText="1" indent="1"/>
    </xf>
    <xf numFmtId="0" fontId="21" fillId="2" borderId="0" xfId="0" applyFont="1" applyFill="1" applyAlignment="1">
      <alignment horizontal="left" indent="1"/>
    </xf>
    <xf numFmtId="0" fontId="21" fillId="10" borderId="0" xfId="0" applyFont="1" applyFill="1" applyAlignment="1">
      <alignment horizontal="left" indent="1"/>
    </xf>
    <xf numFmtId="0" fontId="21" fillId="12" borderId="0" xfId="0" applyFont="1" applyFill="1" applyAlignment="1">
      <alignment horizontal="left" indent="1"/>
    </xf>
    <xf numFmtId="0" fontId="21" fillId="2" borderId="0" xfId="8" quotePrefix="1" applyFont="1" applyFill="1" applyAlignment="1">
      <alignment horizontal="left" vertical="center" wrapText="1"/>
    </xf>
    <xf numFmtId="0" fontId="23" fillId="8" borderId="2" xfId="5" applyFont="1" applyFill="1" applyBorder="1" applyAlignment="1">
      <alignment horizontal="right" vertical="center" wrapText="1" indent="1"/>
    </xf>
    <xf numFmtId="0" fontId="21" fillId="10" borderId="0" xfId="0" applyFont="1" applyFill="1" applyAlignment="1">
      <alignment horizontal="left" vertical="center" wrapText="1"/>
    </xf>
    <xf numFmtId="0" fontId="21" fillId="12" borderId="0" xfId="0" applyFont="1" applyFill="1" applyAlignment="1">
      <alignment horizontal="left" vertical="center" wrapText="1"/>
    </xf>
    <xf numFmtId="0" fontId="19" fillId="4" borderId="0" xfId="0" applyFont="1" applyFill="1" applyAlignment="1">
      <alignment horizontal="left" vertical="center" wrapText="1" indent="1"/>
    </xf>
    <xf numFmtId="0" fontId="19" fillId="4" borderId="1" xfId="10" applyFont="1" applyFill="1" applyBorder="1" applyAlignment="1" applyProtection="1">
      <alignment horizontal="left" vertical="center" wrapText="1" indent="1"/>
    </xf>
    <xf numFmtId="0" fontId="43" fillId="0" borderId="0" xfId="0" applyFont="1"/>
    <xf numFmtId="0" fontId="24" fillId="5" borderId="0" xfId="0" applyFont="1" applyFill="1"/>
    <xf numFmtId="0" fontId="21" fillId="10" borderId="0" xfId="0" applyFont="1" applyFill="1" applyAlignment="1">
      <alignment vertical="center" wrapText="1"/>
    </xf>
    <xf numFmtId="0" fontId="19" fillId="4" borderId="0" xfId="8" applyFont="1" applyFill="1" applyAlignment="1">
      <alignment horizontal="left" vertical="center" wrapText="1"/>
    </xf>
    <xf numFmtId="0" fontId="21" fillId="0" borderId="4" xfId="8" quotePrefix="1" applyFont="1" applyBorder="1" applyAlignment="1">
      <alignment vertical="center" wrapText="1"/>
    </xf>
    <xf numFmtId="0" fontId="24" fillId="0" borderId="4" xfId="5" applyFont="1" applyBorder="1" applyAlignment="1">
      <alignment horizontal="left" vertical="top" wrapText="1" indent="1"/>
    </xf>
    <xf numFmtId="167" fontId="26" fillId="5" borderId="0" xfId="5" applyNumberFormat="1" applyFont="1" applyFill="1" applyAlignment="1">
      <alignment horizontal="left" vertical="top" indent="1"/>
    </xf>
    <xf numFmtId="0" fontId="34" fillId="0" borderId="0" xfId="8" applyFont="1" applyAlignment="1">
      <alignment horizontal="left" vertical="center" wrapText="1" indent="1"/>
    </xf>
    <xf numFmtId="9" fontId="17" fillId="0" borderId="0" xfId="8" applyNumberFormat="1" applyFont="1" applyAlignment="1">
      <alignment horizontal="right" vertical="center" wrapText="1"/>
    </xf>
    <xf numFmtId="0" fontId="28" fillId="0" borderId="0" xfId="8" applyFont="1" applyAlignment="1">
      <alignment horizontal="left" vertical="top" wrapText="1"/>
    </xf>
    <xf numFmtId="0" fontId="38" fillId="0" borderId="0" xfId="0" applyFont="1"/>
    <xf numFmtId="0" fontId="24" fillId="0" borderId="0" xfId="0" applyFont="1" applyAlignment="1">
      <alignment horizontal="left" wrapText="1"/>
    </xf>
    <xf numFmtId="0" fontId="62" fillId="0" borderId="4" xfId="5" applyFont="1" applyBorder="1" applyAlignment="1">
      <alignment horizontal="center" vertical="center" wrapText="1"/>
    </xf>
    <xf numFmtId="0" fontId="29" fillId="5" borderId="0" xfId="2" applyNumberFormat="1" applyFont="1" applyFill="1" applyAlignment="1">
      <alignment horizontal="left" vertical="center" wrapText="1" indent="1"/>
    </xf>
    <xf numFmtId="167" fontId="26" fillId="5" borderId="0" xfId="5" applyNumberFormat="1" applyFont="1" applyFill="1" applyAlignment="1">
      <alignment horizontal="center" vertical="center"/>
    </xf>
    <xf numFmtId="0" fontId="21" fillId="0" borderId="0" xfId="5" quotePrefix="1" applyFont="1" applyAlignment="1">
      <alignment horizontal="left" vertical="center" indent="1"/>
    </xf>
    <xf numFmtId="0" fontId="21" fillId="0" borderId="0" xfId="5" applyFont="1" applyAlignment="1">
      <alignment horizontal="left" vertical="center" wrapText="1"/>
    </xf>
    <xf numFmtId="0" fontId="17" fillId="0" borderId="0" xfId="8" applyFont="1" applyAlignment="1">
      <alignment horizontal="left" vertical="center" wrapText="1" indent="1"/>
    </xf>
    <xf numFmtId="0" fontId="17" fillId="0" borderId="0" xfId="8" applyFont="1" applyAlignment="1">
      <alignment horizontal="right" vertical="center" wrapText="1" indent="1"/>
    </xf>
    <xf numFmtId="0" fontId="17" fillId="0" borderId="0" xfId="8" applyFont="1" applyAlignment="1" applyProtection="1">
      <alignment horizontal="left" vertical="center" wrapText="1" indent="1"/>
      <protection locked="0"/>
    </xf>
    <xf numFmtId="0" fontId="38" fillId="0" borderId="0" xfId="0" applyFont="1" applyProtection="1">
      <protection locked="0"/>
    </xf>
    <xf numFmtId="0" fontId="34" fillId="4" borderId="0" xfId="8" applyFont="1" applyFill="1" applyAlignment="1">
      <alignment horizontal="left" vertical="center" wrapText="1"/>
    </xf>
    <xf numFmtId="0" fontId="16" fillId="0" borderId="0" xfId="8" applyFont="1" applyAlignment="1">
      <alignment horizontal="left" vertical="center" indent="1"/>
    </xf>
    <xf numFmtId="0" fontId="15" fillId="0" borderId="0" xfId="8" applyFont="1" applyAlignment="1">
      <alignment horizontal="left" vertical="center" wrapText="1" indent="1"/>
    </xf>
    <xf numFmtId="0" fontId="17" fillId="0" borderId="0" xfId="8" applyFont="1" applyAlignment="1">
      <alignment horizontal="right" vertical="center" wrapText="1"/>
    </xf>
    <xf numFmtId="0" fontId="17" fillId="0" borderId="0" xfId="8" applyFont="1" applyAlignment="1" applyProtection="1">
      <alignment horizontal="left" vertical="center" wrapText="1"/>
      <protection locked="0"/>
    </xf>
    <xf numFmtId="0" fontId="17" fillId="0" borderId="0" xfId="8" applyFont="1" applyAlignment="1">
      <alignment horizontal="left" vertical="center" wrapText="1"/>
    </xf>
    <xf numFmtId="0" fontId="33" fillId="0" borderId="0" xfId="0" applyFont="1"/>
    <xf numFmtId="0" fontId="15" fillId="0" borderId="0" xfId="8" applyFont="1" applyAlignment="1">
      <alignment horizontal="right" vertical="center" wrapText="1" indent="1"/>
    </xf>
    <xf numFmtId="0" fontId="15" fillId="0" borderId="0" xfId="8" applyFont="1" applyAlignment="1" applyProtection="1">
      <alignment horizontal="left" vertical="center" wrapText="1" indent="1"/>
      <protection locked="0"/>
    </xf>
    <xf numFmtId="0" fontId="34" fillId="0" borderId="0" xfId="8" applyFont="1" applyAlignment="1">
      <alignment horizontal="right" vertical="center" wrapText="1" indent="1"/>
    </xf>
    <xf numFmtId="0" fontId="34" fillId="0" borderId="0" xfId="8" applyFont="1" applyAlignment="1" applyProtection="1">
      <alignment horizontal="left" vertical="center" wrapText="1" indent="1"/>
      <protection locked="0"/>
    </xf>
    <xf numFmtId="0" fontId="16" fillId="0" borderId="0" xfId="5" applyFont="1" applyAlignment="1">
      <alignment horizontal="left" vertical="center" indent="1"/>
    </xf>
    <xf numFmtId="0" fontId="16" fillId="0" borderId="0" xfId="5" quotePrefix="1" applyFont="1" applyAlignment="1">
      <alignment horizontal="left" vertical="center" indent="1"/>
    </xf>
    <xf numFmtId="0" fontId="15" fillId="5" borderId="0" xfId="8" applyFont="1" applyFill="1" applyAlignment="1">
      <alignment horizontal="left" vertical="top" wrapText="1" indent="1"/>
    </xf>
    <xf numFmtId="0" fontId="19" fillId="4" borderId="0" xfId="10" applyFont="1" applyFill="1" applyBorder="1" applyAlignment="1" applyProtection="1">
      <alignment horizontal="left" vertical="center" wrapText="1" indent="1"/>
    </xf>
    <xf numFmtId="0" fontId="19" fillId="5" borderId="1" xfId="0" applyFont="1" applyFill="1" applyBorder="1" applyAlignment="1">
      <alignment horizontal="left" vertical="center" wrapText="1" indent="1"/>
    </xf>
    <xf numFmtId="0" fontId="32" fillId="5" borderId="0" xfId="5" applyFont="1" applyFill="1" applyAlignment="1">
      <alignment horizontal="left" vertical="top" wrapText="1" indent="1"/>
    </xf>
    <xf numFmtId="0" fontId="24" fillId="5" borderId="0" xfId="5" applyFont="1" applyFill="1" applyAlignment="1">
      <alignment horizontal="left" vertical="top" wrapText="1" indent="1"/>
    </xf>
    <xf numFmtId="0" fontId="19" fillId="5" borderId="0" xfId="0" applyFont="1" applyFill="1" applyAlignment="1">
      <alignment horizontal="left" vertical="top" wrapText="1" indent="1"/>
    </xf>
    <xf numFmtId="0" fontId="51" fillId="17" borderId="0" xfId="0" applyFont="1" applyFill="1"/>
    <xf numFmtId="0" fontId="24" fillId="17" borderId="0" xfId="0" applyFont="1" applyFill="1" applyAlignment="1">
      <alignment wrapText="1"/>
    </xf>
    <xf numFmtId="0" fontId="29" fillId="5" borderId="0" xfId="8" applyFont="1" applyFill="1" applyAlignment="1">
      <alignment horizontal="left" vertical="top" wrapText="1" indent="1"/>
    </xf>
    <xf numFmtId="0" fontId="30" fillId="5" borderId="0" xfId="5" applyFont="1" applyFill="1" applyAlignment="1">
      <alignment horizontal="left" vertical="top" wrapText="1" indent="1"/>
    </xf>
    <xf numFmtId="0" fontId="20" fillId="5" borderId="1" xfId="10" applyFont="1" applyFill="1" applyBorder="1" applyAlignment="1" applyProtection="1">
      <alignment horizontal="left" vertical="center" wrapText="1" indent="1"/>
    </xf>
    <xf numFmtId="0" fontId="24" fillId="5" borderId="0" xfId="5" applyFont="1" applyFill="1" applyAlignment="1">
      <alignment horizontal="left" vertical="top" wrapText="1"/>
    </xf>
    <xf numFmtId="0" fontId="19" fillId="5" borderId="0" xfId="0" applyFont="1" applyFill="1" applyAlignment="1">
      <alignment horizontal="left" vertical="center" wrapText="1" indent="1"/>
    </xf>
    <xf numFmtId="0" fontId="24" fillId="17" borderId="0" xfId="0" applyFont="1" applyFill="1" applyAlignment="1">
      <alignment horizontal="left" wrapText="1" indent="1"/>
    </xf>
    <xf numFmtId="0" fontId="24" fillId="5" borderId="0" xfId="8" applyFont="1" applyFill="1" applyAlignment="1">
      <alignment horizontal="left" vertical="top" wrapText="1" indent="1"/>
    </xf>
    <xf numFmtId="0" fontId="19" fillId="4" borderId="32" xfId="0" applyFont="1" applyFill="1" applyBorder="1" applyAlignment="1">
      <alignment horizontal="left" vertical="center" wrapText="1" indent="1"/>
    </xf>
    <xf numFmtId="0" fontId="28" fillId="4" borderId="1" xfId="8" applyFont="1" applyFill="1" applyBorder="1" applyAlignment="1">
      <alignment horizontal="left" vertical="center" wrapText="1"/>
    </xf>
    <xf numFmtId="0" fontId="8" fillId="8" borderId="3" xfId="3" quotePrefix="1" applyFont="1" applyFill="1" applyBorder="1"/>
    <xf numFmtId="0" fontId="39" fillId="8" borderId="0" xfId="5" applyFont="1" applyFill="1"/>
    <xf numFmtId="0" fontId="18" fillId="8" borderId="0" xfId="8" applyFont="1" applyFill="1"/>
    <xf numFmtId="0" fontId="63" fillId="5" borderId="0" xfId="8" applyFont="1" applyFill="1"/>
    <xf numFmtId="0" fontId="60" fillId="8" borderId="0" xfId="8" applyFont="1" applyFill="1" applyAlignment="1">
      <alignment wrapText="1"/>
    </xf>
    <xf numFmtId="2" fontId="61" fillId="5" borderId="2" xfId="7" applyNumberFormat="1" applyFont="1" applyFill="1" applyBorder="1" applyAlignment="1" applyProtection="1">
      <alignment horizontal="right" vertical="center" wrapText="1" indent="1"/>
      <protection locked="0"/>
    </xf>
    <xf numFmtId="10" fontId="23" fillId="5" borderId="2" xfId="11" applyNumberFormat="1" applyFont="1" applyFill="1" applyBorder="1" applyAlignment="1" applyProtection="1">
      <alignment horizontal="right" vertical="center" wrapText="1" indent="1"/>
      <protection locked="0"/>
    </xf>
    <xf numFmtId="183" fontId="0" fillId="0" borderId="0" xfId="0" applyNumberFormat="1"/>
    <xf numFmtId="10" fontId="61" fillId="5" borderId="2" xfId="0" applyNumberFormat="1" applyFont="1" applyFill="1" applyBorder="1" applyAlignment="1" applyProtection="1">
      <alignment horizontal="right" vertical="center" wrapText="1" indent="1"/>
      <protection locked="0"/>
    </xf>
    <xf numFmtId="0" fontId="21" fillId="5" borderId="2" xfId="16" applyFill="1" applyBorder="1" applyAlignment="1">
      <alignment horizontal="left" vertical="center" wrapText="1"/>
    </xf>
    <xf numFmtId="177" fontId="61" fillId="5" borderId="2" xfId="7" applyNumberFormat="1" applyFont="1" applyFill="1" applyBorder="1" applyAlignment="1" applyProtection="1">
      <alignment horizontal="right" vertical="center" wrapText="1" indent="1"/>
      <protection locked="0"/>
    </xf>
    <xf numFmtId="14" fontId="61" fillId="5" borderId="2" xfId="7" applyNumberFormat="1" applyFont="1" applyFill="1" applyBorder="1" applyAlignment="1" applyProtection="1">
      <alignment horizontal="right" vertical="center" wrapText="1" indent="1"/>
      <protection locked="0"/>
    </xf>
    <xf numFmtId="10" fontId="61" fillId="5" borderId="2" xfId="11" applyNumberFormat="1" applyFont="1" applyFill="1" applyBorder="1" applyAlignment="1" applyProtection="1">
      <alignment horizontal="right" vertical="center" wrapText="1" indent="1"/>
      <protection locked="0"/>
    </xf>
    <xf numFmtId="165" fontId="61" fillId="5" borderId="2" xfId="7" applyNumberFormat="1" applyFont="1" applyFill="1" applyBorder="1" applyAlignment="1" applyProtection="1">
      <alignment horizontal="right" vertical="center" wrapText="1" indent="1"/>
      <protection locked="0"/>
    </xf>
    <xf numFmtId="181" fontId="61" fillId="5" borderId="2" xfId="7" applyNumberFormat="1" applyFont="1" applyFill="1" applyBorder="1" applyAlignment="1" applyProtection="1">
      <alignment horizontal="right" vertical="center" wrapText="1" indent="1"/>
      <protection locked="0"/>
    </xf>
    <xf numFmtId="9" fontId="61" fillId="5" borderId="2" xfId="0" applyNumberFormat="1" applyFont="1" applyFill="1" applyBorder="1" applyAlignment="1" applyProtection="1">
      <alignment horizontal="right" vertical="center" wrapText="1" indent="1"/>
      <protection locked="0"/>
    </xf>
    <xf numFmtId="0" fontId="60" fillId="11" borderId="26" xfId="0" applyFont="1" applyFill="1" applyBorder="1" applyAlignment="1">
      <alignment horizontal="center"/>
    </xf>
    <xf numFmtId="0" fontId="60" fillId="0" borderId="0" xfId="0" applyFont="1"/>
    <xf numFmtId="0" fontId="23" fillId="2" borderId="19" xfId="5" applyFont="1" applyFill="1" applyBorder="1" applyAlignment="1">
      <alignment horizontal="right" vertical="center" wrapText="1" indent="1"/>
    </xf>
    <xf numFmtId="184" fontId="23" fillId="5" borderId="2" xfId="5" applyNumberFormat="1" applyFont="1" applyFill="1" applyBorder="1" applyAlignment="1" applyProtection="1">
      <alignment horizontal="right" vertical="center" wrapText="1" indent="1"/>
      <protection locked="0"/>
    </xf>
    <xf numFmtId="182" fontId="23" fillId="3" borderId="19" xfId="11" applyNumberFormat="1" applyFont="1" applyFill="1" applyBorder="1" applyAlignment="1">
      <alignment horizontal="right" vertical="center" wrapText="1" indent="1"/>
    </xf>
    <xf numFmtId="10" fontId="23" fillId="3" borderId="19" xfId="11" applyNumberFormat="1" applyFont="1" applyFill="1" applyBorder="1" applyAlignment="1">
      <alignment horizontal="right" vertical="center" wrapText="1" indent="1"/>
    </xf>
    <xf numFmtId="182" fontId="23" fillId="2" borderId="19" xfId="11" applyNumberFormat="1" applyFont="1" applyFill="1" applyBorder="1" applyAlignment="1">
      <alignment horizontal="right" vertical="center" wrapText="1" indent="1"/>
    </xf>
    <xf numFmtId="10" fontId="23" fillId="2" borderId="19" xfId="11" applyNumberFormat="1" applyFont="1" applyFill="1" applyBorder="1" applyAlignment="1">
      <alignment horizontal="right" vertical="center" wrapText="1" indent="1"/>
    </xf>
    <xf numFmtId="10" fontId="23" fillId="0" borderId="2" xfId="11" applyNumberFormat="1" applyFont="1" applyBorder="1" applyAlignment="1" applyProtection="1">
      <alignment horizontal="right" vertical="center" wrapText="1" indent="1"/>
      <protection locked="0"/>
    </xf>
    <xf numFmtId="0" fontId="0" fillId="0" borderId="0" xfId="0"/>
    <xf numFmtId="0" fontId="16" fillId="5" borderId="0" xfId="8" applyFont="1" applyFill="1" applyAlignment="1">
      <alignment horizontal="left" wrapText="1"/>
    </xf>
    <xf numFmtId="0" fontId="35" fillId="0" borderId="3" xfId="8" applyFont="1" applyBorder="1" applyAlignment="1">
      <alignment horizontal="center" vertical="center"/>
    </xf>
    <xf numFmtId="0" fontId="35" fillId="0" borderId="3" xfId="8" applyFont="1" applyBorder="1" applyAlignment="1">
      <alignment horizontal="center" vertical="center" wrapText="1"/>
    </xf>
    <xf numFmtId="0" fontId="35" fillId="0" borderId="9" xfId="8" applyFont="1" applyBorder="1" applyAlignment="1">
      <alignment horizontal="center" vertical="center"/>
    </xf>
    <xf numFmtId="0" fontId="35" fillId="0" borderId="5" xfId="8" applyFont="1" applyBorder="1" applyAlignment="1">
      <alignment horizontal="center" vertical="center"/>
    </xf>
    <xf numFmtId="0" fontId="24" fillId="0" borderId="3" xfId="8" applyFont="1" applyBorder="1" applyAlignment="1">
      <alignment horizontal="left" vertical="center" wrapText="1"/>
    </xf>
    <xf numFmtId="0" fontId="24" fillId="0" borderId="9" xfId="8" applyFont="1" applyBorder="1" applyAlignment="1">
      <alignment horizontal="left" vertical="center" wrapText="1"/>
    </xf>
    <xf numFmtId="0" fontId="24" fillId="0" borderId="5" xfId="8" applyFont="1" applyBorder="1" applyAlignment="1">
      <alignment horizontal="left" vertical="center" wrapText="1"/>
    </xf>
    <xf numFmtId="167" fontId="26" fillId="5" borderId="0" xfId="5" applyNumberFormat="1" applyFont="1" applyFill="1" applyAlignment="1">
      <alignment horizontal="center" vertical="center"/>
    </xf>
    <xf numFmtId="0" fontId="54" fillId="15" borderId="31" xfId="0" applyFont="1" applyFill="1" applyBorder="1" applyAlignment="1">
      <alignment horizontal="left" vertical="top" wrapText="1" indent="1"/>
    </xf>
    <xf numFmtId="0" fontId="54" fillId="15" borderId="29" xfId="0" applyFont="1" applyFill="1" applyBorder="1" applyAlignment="1">
      <alignment horizontal="left" vertical="top" wrapText="1" indent="1"/>
    </xf>
  </cellXfs>
  <cellStyles count="23">
    <cellStyle name="Comma" xfId="7" builtinId="3"/>
    <cellStyle name="Comma 2" xfId="2" xr:uid="{00000000-0005-0000-0000-000001000000}"/>
    <cellStyle name="Comma 3" xfId="6" xr:uid="{00000000-0005-0000-0000-000002000000}"/>
    <cellStyle name="Comma 4" xfId="9" xr:uid="{00000000-0005-0000-0000-000003000000}"/>
    <cellStyle name="Comma 5" xfId="22" xr:uid="{69C4342A-0528-435D-A987-8D26E4E12459}"/>
    <cellStyle name="Hyperlink" xfId="10" builtinId="8"/>
    <cellStyle name="INREV" xfId="12" xr:uid="{00000000-0005-0000-0000-000005000000}"/>
    <cellStyle name="INREV 2" xfId="14" xr:uid="{00000000-0005-0000-0000-000006000000}"/>
    <cellStyle name="INREV1" xfId="13" xr:uid="{00000000-0005-0000-0000-000007000000}"/>
    <cellStyle name="inrev3" xfId="15" xr:uid="{00000000-0005-0000-0000-000008000000}"/>
    <cellStyle name="inrev7" xfId="16" xr:uid="{00000000-0005-0000-0000-000009000000}"/>
    <cellStyle name="inrev8" xfId="17" xr:uid="{00000000-0005-0000-0000-00000A000000}"/>
    <cellStyle name="inrev9" xfId="18" xr:uid="{00000000-0005-0000-0000-00000B000000}"/>
    <cellStyle name="Normal" xfId="0" builtinId="0"/>
    <cellStyle name="Normal 2" xfId="5" xr:uid="{00000000-0005-0000-0000-00000D000000}"/>
    <cellStyle name="Normal 2 2" xfId="3" xr:uid="{00000000-0005-0000-0000-00000E000000}"/>
    <cellStyle name="Normal 2 2 2" xfId="1" xr:uid="{00000000-0005-0000-0000-00000F000000}"/>
    <cellStyle name="Normal 3" xfId="8" xr:uid="{00000000-0005-0000-0000-000010000000}"/>
    <cellStyle name="Normal 4" xfId="19" xr:uid="{80FF839D-2C47-4D86-AB02-12E3623B654F}"/>
    <cellStyle name="Normal 5" xfId="20" xr:uid="{D70C5A0D-788C-4309-8CF4-FADA2F8DC5E6}"/>
    <cellStyle name="Percent" xfId="11" builtinId="5"/>
    <cellStyle name="Percent 2" xfId="21" xr:uid="{F485C335-CC8E-423D-ADE5-4C257D4D62EC}"/>
    <cellStyle name="표준_Prime TML(Sep-01-2003)" xfId="4" xr:uid="{00000000-0005-0000-0000-000012000000}"/>
  </cellStyles>
  <dxfs count="58">
    <dxf>
      <font>
        <color theme="0" tint="-0.24994659260841701"/>
      </font>
    </dxf>
    <dxf>
      <font>
        <color theme="0" tint="-0.24994659260841701"/>
      </font>
    </dxf>
    <dxf>
      <font>
        <color rgb="FF006100"/>
      </font>
      <fill>
        <patternFill>
          <bgColor rgb="FFC6EFCE"/>
        </patternFill>
      </fill>
    </dxf>
    <dxf>
      <font>
        <color theme="0" tint="-0.24994659260841701"/>
      </font>
    </dxf>
    <dxf>
      <font>
        <color theme="0" tint="-4.9989318521683403E-2"/>
      </font>
    </dxf>
    <dxf>
      <font>
        <color theme="0" tint="-0.24994659260841701"/>
      </font>
    </dxf>
    <dxf>
      <font>
        <color theme="0" tint="-4.9989318521683403E-2"/>
      </font>
      <fill>
        <patternFill>
          <bgColor rgb="FFFC4C0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fill>
        <patternFill>
          <bgColor rgb="FFFF0000"/>
        </patternFill>
      </fill>
    </dxf>
    <dxf>
      <font>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F9F9F9"/>
      <color rgb="FFEBEBEB"/>
      <color rgb="FF0033A0"/>
      <color rgb="FF55585A"/>
      <color rgb="FFCFEDF7"/>
      <color rgb="FFFC4C02"/>
      <color rgb="FF9FDBF0"/>
      <color rgb="FF494B4D"/>
      <color rgb="FF3A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5715000</xdr:colOff>
      <xdr:row>0</xdr:row>
      <xdr:rowOff>104775</xdr:rowOff>
    </xdr:from>
    <xdr:to>
      <xdr:col>0</xdr:col>
      <xdr:colOff>7165445</xdr:colOff>
      <xdr:row>0</xdr:row>
      <xdr:rowOff>714375</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0" y="104775"/>
          <a:ext cx="1450445"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771071</xdr:colOff>
      <xdr:row>0</xdr:row>
      <xdr:rowOff>199572</xdr:rowOff>
    </xdr:from>
    <xdr:to>
      <xdr:col>7</xdr:col>
      <xdr:colOff>94479</xdr:colOff>
      <xdr:row>0</xdr:row>
      <xdr:rowOff>787582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26571" y="199572"/>
          <a:ext cx="1605417" cy="596900"/>
        </a:xfrm>
        <a:prstGeom prst="rect">
          <a:avLst/>
        </a:prstGeom>
      </xdr:spPr>
    </xdr:pic>
    <xdr:clientData/>
  </xdr:twoCellAnchor>
  <xdr:twoCellAnchor editAs="oneCell">
    <xdr:from>
      <xdr:col>1</xdr:col>
      <xdr:colOff>84667</xdr:colOff>
      <xdr:row>0</xdr:row>
      <xdr:rowOff>70555</xdr:rowOff>
    </xdr:from>
    <xdr:to>
      <xdr:col>2</xdr:col>
      <xdr:colOff>55300</xdr:colOff>
      <xdr:row>0</xdr:row>
      <xdr:rowOff>707602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67" y="70555"/>
          <a:ext cx="666451" cy="649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19367</xdr:colOff>
      <xdr:row>0</xdr:row>
      <xdr:rowOff>330201</xdr:rowOff>
    </xdr:from>
    <xdr:to>
      <xdr:col>9</xdr:col>
      <xdr:colOff>0</xdr:colOff>
      <xdr:row>1</xdr:row>
      <xdr:rowOff>114301</xdr:rowOff>
    </xdr:to>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2100" y="330201"/>
          <a:ext cx="1470767" cy="605367"/>
        </a:xfrm>
        <a:prstGeom prst="rect">
          <a:avLst/>
        </a:prstGeom>
      </xdr:spPr>
    </xdr:pic>
    <xdr:clientData/>
  </xdr:twoCellAnchor>
  <xdr:twoCellAnchor editAs="oneCell">
    <xdr:from>
      <xdr:col>0</xdr:col>
      <xdr:colOff>19051</xdr:colOff>
      <xdr:row>0</xdr:row>
      <xdr:rowOff>57151</xdr:rowOff>
    </xdr:from>
    <xdr:to>
      <xdr:col>1</xdr:col>
      <xdr:colOff>59637</xdr:colOff>
      <xdr:row>0</xdr:row>
      <xdr:rowOff>787400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1" y="57151"/>
          <a:ext cx="701621" cy="7251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44451</xdr:colOff>
      <xdr:row>0</xdr:row>
      <xdr:rowOff>82551</xdr:rowOff>
    </xdr:from>
    <xdr:to>
      <xdr:col>1</xdr:col>
      <xdr:colOff>36690</xdr:colOff>
      <xdr:row>0</xdr:row>
      <xdr:rowOff>755015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1" y="82551"/>
          <a:ext cx="678039" cy="660399"/>
        </a:xfrm>
        <a:prstGeom prst="rect">
          <a:avLst/>
        </a:prstGeom>
      </xdr:spPr>
    </xdr:pic>
    <xdr:clientData/>
  </xdr:twoCellAnchor>
  <xdr:twoCellAnchor editAs="oneCell">
    <xdr:from>
      <xdr:col>7</xdr:col>
      <xdr:colOff>1428750</xdr:colOff>
      <xdr:row>0</xdr:row>
      <xdr:rowOff>317500</xdr:rowOff>
    </xdr:from>
    <xdr:to>
      <xdr:col>8</xdr:col>
      <xdr:colOff>1409384</xdr:colOff>
      <xdr:row>1</xdr:row>
      <xdr:rowOff>104775</xdr:rowOff>
    </xdr:to>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22083" y="317500"/>
          <a:ext cx="1430551" cy="599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146050</xdr:colOff>
      <xdr:row>0</xdr:row>
      <xdr:rowOff>171450</xdr:rowOff>
    </xdr:from>
    <xdr:to>
      <xdr:col>0</xdr:col>
      <xdr:colOff>640842</xdr:colOff>
      <xdr:row>0</xdr:row>
      <xdr:rowOff>682752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050" y="171450"/>
          <a:ext cx="484632" cy="484632"/>
        </a:xfrm>
        <a:prstGeom prst="rect">
          <a:avLst/>
        </a:prstGeom>
      </xdr:spPr>
    </xdr:pic>
    <xdr:clientData/>
  </xdr:twoCellAnchor>
  <xdr:twoCellAnchor editAs="oneCell">
    <xdr:from>
      <xdr:col>5</xdr:col>
      <xdr:colOff>3016250</xdr:colOff>
      <xdr:row>0</xdr:row>
      <xdr:rowOff>275167</xdr:rowOff>
    </xdr:from>
    <xdr:to>
      <xdr:col>5</xdr:col>
      <xdr:colOff>4449976</xdr:colOff>
      <xdr:row>1</xdr:row>
      <xdr:rowOff>59267</xdr:rowOff>
    </xdr:to>
    <xdr:pic>
      <xdr:nvPicPr>
        <xdr:cNvPr id="4" name="Picture 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67833" y="275167"/>
          <a:ext cx="1430551" cy="599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95249</xdr:colOff>
      <xdr:row>0</xdr:row>
      <xdr:rowOff>120650</xdr:rowOff>
    </xdr:from>
    <xdr:to>
      <xdr:col>30</xdr:col>
      <xdr:colOff>55038</xdr:colOff>
      <xdr:row>0</xdr:row>
      <xdr:rowOff>752475</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5619" y="120650"/>
          <a:ext cx="1521889" cy="628650"/>
        </a:xfrm>
        <a:prstGeom prst="rect">
          <a:avLst/>
        </a:prstGeom>
      </xdr:spPr>
    </xdr:pic>
    <xdr:clientData/>
  </xdr:twoCellAnchor>
  <xdr:twoCellAnchor editAs="oneCell">
    <xdr:from>
      <xdr:col>0</xdr:col>
      <xdr:colOff>50800</xdr:colOff>
      <xdr:row>0</xdr:row>
      <xdr:rowOff>133350</xdr:rowOff>
    </xdr:from>
    <xdr:to>
      <xdr:col>0</xdr:col>
      <xdr:colOff>682625</xdr:colOff>
      <xdr:row>0</xdr:row>
      <xdr:rowOff>755335</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00" y="133350"/>
          <a:ext cx="622300" cy="606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39</xdr:col>
      <xdr:colOff>209550</xdr:colOff>
      <xdr:row>1</xdr:row>
      <xdr:rowOff>0</xdr:rowOff>
    </xdr:from>
    <xdr:to>
      <xdr:col>40</xdr:col>
      <xdr:colOff>2857</xdr:colOff>
      <xdr:row>2</xdr:row>
      <xdr:rowOff>152400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38250" y="190500"/>
          <a:ext cx="1538288" cy="552450"/>
        </a:xfrm>
        <a:prstGeom prst="rect">
          <a:avLst/>
        </a:prstGeom>
      </xdr:spPr>
    </xdr:pic>
    <xdr:clientData/>
  </xdr:twoCellAnchor>
  <xdr:twoCellAnchor editAs="oneCell">
    <xdr:from>
      <xdr:col>0</xdr:col>
      <xdr:colOff>66675</xdr:colOff>
      <xdr:row>0</xdr:row>
      <xdr:rowOff>66675</xdr:rowOff>
    </xdr:from>
    <xdr:to>
      <xdr:col>0</xdr:col>
      <xdr:colOff>688975</xdr:colOff>
      <xdr:row>2</xdr:row>
      <xdr:rowOff>21275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66675"/>
          <a:ext cx="622300" cy="545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2</xdr:col>
      <xdr:colOff>98425</xdr:colOff>
      <xdr:row>2</xdr:row>
      <xdr:rowOff>21275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6675"/>
          <a:ext cx="622300" cy="550865"/>
        </a:xfrm>
        <a:prstGeom prst="rect">
          <a:avLst/>
        </a:prstGeom>
      </xdr:spPr>
    </xdr:pic>
    <xdr:clientData/>
  </xdr:twoCellAnchor>
  <xdr:twoCellAnchor editAs="oneCell">
    <xdr:from>
      <xdr:col>5</xdr:col>
      <xdr:colOff>400050</xdr:colOff>
      <xdr:row>0</xdr:row>
      <xdr:rowOff>104774</xdr:rowOff>
    </xdr:from>
    <xdr:to>
      <xdr:col>5</xdr:col>
      <xdr:colOff>1917383</xdr:colOff>
      <xdr:row>2</xdr:row>
      <xdr:rowOff>76199</xdr:rowOff>
    </xdr:to>
    <xdr:pic>
      <xdr:nvPicPr>
        <xdr:cNvPr id="5" name="Picture 3">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3125" y="104774"/>
          <a:ext cx="1517333" cy="561975"/>
        </a:xfrm>
        <a:prstGeom prst="rect">
          <a:avLst/>
        </a:prstGeom>
      </xdr:spPr>
    </xdr:pic>
    <xdr:clientData/>
  </xdr:twoCellAnchor>
</xdr:wsDr>
</file>

<file path=xl/theme/theme1.xml><?xml version="1.0" encoding="utf-8"?>
<a:theme xmlns:a="http://schemas.openxmlformats.org/drawingml/2006/main" name="Office Theme">
  <a:themeElements>
    <a:clrScheme name="INREV">
      <a:dk1>
        <a:sysClr val="windowText" lastClr="000000"/>
      </a:dk1>
      <a:lt1>
        <a:sysClr val="window" lastClr="FFFFFF"/>
      </a:lt1>
      <a:dk2>
        <a:srgbClr val="44546A"/>
      </a:dk2>
      <a:lt2>
        <a:srgbClr val="E7E6E6"/>
      </a:lt2>
      <a:accent1>
        <a:srgbClr val="0033A0"/>
      </a:accent1>
      <a:accent2>
        <a:srgbClr val="59CBE8"/>
      </a:accent2>
      <a:accent3>
        <a:srgbClr val="6CC24A"/>
      </a:accent3>
      <a:accent4>
        <a:srgbClr val="008675"/>
      </a:accent4>
      <a:accent5>
        <a:srgbClr val="91D6AC"/>
      </a:accent5>
      <a:accent6>
        <a:srgbClr val="009CA6"/>
      </a:accent6>
      <a:hlink>
        <a:srgbClr val="0563C1"/>
      </a:hlink>
      <a:folHlink>
        <a:srgbClr val="954F72"/>
      </a:folHlink>
    </a:clrScheme>
    <a:fontScheme name="INREV SDDS">
      <a:majorFont>
        <a:latin typeface="Arial"/>
        <a:ea typeface=""/>
        <a:cs typeface=""/>
      </a:majorFont>
      <a:minorFont>
        <a:latin typeface="Arial Unicode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rev.org/guidelines/assessments/" TargetMode="External"/><Relationship Id="rId2" Type="http://schemas.openxmlformats.org/officeDocument/2006/relationships/hyperlink" Target="https://www.inrev.org/definitions/" TargetMode="External"/><Relationship Id="rId1" Type="http://schemas.openxmlformats.org/officeDocument/2006/relationships/hyperlink" Target="https://www.inrev.org/definition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rev.org/guidelines/module/governance" TargetMode="External"/><Relationship Id="rId18" Type="http://schemas.openxmlformats.org/officeDocument/2006/relationships/hyperlink" Target="https://www.inrev.org/guidelines/module/inrev-performance-measurement" TargetMode="External"/><Relationship Id="rId26" Type="http://schemas.openxmlformats.org/officeDocument/2006/relationships/hyperlink" Target="https://www.inrev.org/guidelines/module/inrev-nav" TargetMode="External"/><Relationship Id="rId39" Type="http://schemas.openxmlformats.org/officeDocument/2006/relationships/hyperlink" Target="https://www.inrev.org/definitions/" TargetMode="External"/><Relationship Id="rId21" Type="http://schemas.openxmlformats.org/officeDocument/2006/relationships/hyperlink" Target="https://www.inrev.org/guidelines/assessments/" TargetMode="External"/><Relationship Id="rId34" Type="http://schemas.openxmlformats.org/officeDocument/2006/relationships/hyperlink" Target="https://www.inrev.org/guidelines/module/fee-and-expense-metrics" TargetMode="External"/><Relationship Id="rId42" Type="http://schemas.openxmlformats.org/officeDocument/2006/relationships/hyperlink" Target="https://www.inrev.org/definitions/" TargetMode="External"/><Relationship Id="rId47" Type="http://schemas.openxmlformats.org/officeDocument/2006/relationships/hyperlink" Target="https://www.inrev.org/guidelines/module/inrev-performance-measurement" TargetMode="External"/><Relationship Id="rId7" Type="http://schemas.openxmlformats.org/officeDocument/2006/relationships/hyperlink" Target="https://www.inrev.org/library/inrev-standard-data-delivery-sheet-sdds" TargetMode="External"/><Relationship Id="rId2" Type="http://schemas.openxmlformats.org/officeDocument/2006/relationships/hyperlink" Target="https://www.inrev.org/guidelines/module/fee-and-expense-metrics" TargetMode="External"/><Relationship Id="rId16" Type="http://schemas.openxmlformats.org/officeDocument/2006/relationships/hyperlink" Target="https://www.inrev.org/guidelines/module/inrev-performance-measurement" TargetMode="External"/><Relationship Id="rId29" Type="http://schemas.openxmlformats.org/officeDocument/2006/relationships/hyperlink" Target="https://www.inrev.org/guidelines/module/fee-and-expense-metrics" TargetMode="External"/><Relationship Id="rId11" Type="http://schemas.openxmlformats.org/officeDocument/2006/relationships/hyperlink" Target="https://www.inrev.org/guidelines/module/fee-and-expense-metrics" TargetMode="External"/><Relationship Id="rId24" Type="http://schemas.openxmlformats.org/officeDocument/2006/relationships/hyperlink" Target="https://www.inrev.org/guidelines/assessments/" TargetMode="External"/><Relationship Id="rId32" Type="http://schemas.openxmlformats.org/officeDocument/2006/relationships/hyperlink" Target="https://www.inrev.org/guidelines/module/fee-and-expense-metrics" TargetMode="External"/><Relationship Id="rId37" Type="http://schemas.openxmlformats.org/officeDocument/2006/relationships/hyperlink" Target="https://www.inrev.org/guidelines/module/inrev-nav" TargetMode="External"/><Relationship Id="rId40" Type="http://schemas.openxmlformats.org/officeDocument/2006/relationships/hyperlink" Target="https://www.inrev.org/definitions/" TargetMode="External"/><Relationship Id="rId45" Type="http://schemas.openxmlformats.org/officeDocument/2006/relationships/hyperlink" Target="https://www.inrev.org/definitions/" TargetMode="External"/><Relationship Id="rId5" Type="http://schemas.openxmlformats.org/officeDocument/2006/relationships/hyperlink" Target="https://www.inrev.org/guidelines/module/fee-and-expense-metrics" TargetMode="External"/><Relationship Id="rId15" Type="http://schemas.openxmlformats.org/officeDocument/2006/relationships/hyperlink" Target="https://www.inrev.org/guidelines/module/inrev-performance-measurement" TargetMode="External"/><Relationship Id="rId23" Type="http://schemas.openxmlformats.org/officeDocument/2006/relationships/hyperlink" Target="https://www.inrev.org/library/inrev-standard-data-delivery-sheet-sdds" TargetMode="External"/><Relationship Id="rId28" Type="http://schemas.openxmlformats.org/officeDocument/2006/relationships/hyperlink" Target="https://www.inrev.org/guidelines/module/fee-and-expense-metrics" TargetMode="External"/><Relationship Id="rId36" Type="http://schemas.openxmlformats.org/officeDocument/2006/relationships/hyperlink" Target="https://www.inrev.org/guidelines/" TargetMode="External"/><Relationship Id="rId49" Type="http://schemas.openxmlformats.org/officeDocument/2006/relationships/drawing" Target="../drawings/drawing4.xml"/><Relationship Id="rId10" Type="http://schemas.openxmlformats.org/officeDocument/2006/relationships/hyperlink" Target="https://www.inrev.org/guidelines/module/inrev-performance-measurement" TargetMode="External"/><Relationship Id="rId19" Type="http://schemas.openxmlformats.org/officeDocument/2006/relationships/hyperlink" Target="https://www.inrev.org/guidelines/module/governance" TargetMode="External"/><Relationship Id="rId31" Type="http://schemas.openxmlformats.org/officeDocument/2006/relationships/hyperlink" Target="https://www.inrev.org/guidelines/module/fee-and-expense-metrics" TargetMode="External"/><Relationship Id="rId44" Type="http://schemas.openxmlformats.org/officeDocument/2006/relationships/hyperlink" Target="https://www.inrev.org/definitions/" TargetMode="External"/><Relationship Id="rId4" Type="http://schemas.openxmlformats.org/officeDocument/2006/relationships/hyperlink" Target="https://www.inrev.org/guidelines/module/fee-and-expense-metrics" TargetMode="External"/><Relationship Id="rId9" Type="http://schemas.openxmlformats.org/officeDocument/2006/relationships/hyperlink" Target="https://www.inrev.org/guidelines/module/inrev-performance-measurement" TargetMode="External"/><Relationship Id="rId14" Type="http://schemas.openxmlformats.org/officeDocument/2006/relationships/hyperlink" Target="https://www.inrev.org/guidelines/module/governance" TargetMode="External"/><Relationship Id="rId22" Type="http://schemas.openxmlformats.org/officeDocument/2006/relationships/hyperlink" Target="https://www.inrev.org/guidelines/assessments/" TargetMode="External"/><Relationship Id="rId27" Type="http://schemas.openxmlformats.org/officeDocument/2006/relationships/hyperlink" Target="https://www.inrev.org/guidelines/module/fee-and-expense-metrics" TargetMode="External"/><Relationship Id="rId30" Type="http://schemas.openxmlformats.org/officeDocument/2006/relationships/hyperlink" Target="https://www.inrev.org/guidelines/module/fee-and-expense-metrics" TargetMode="External"/><Relationship Id="rId35" Type="http://schemas.openxmlformats.org/officeDocument/2006/relationships/hyperlink" Target="https://www.inrev.org/guidelines/" TargetMode="External"/><Relationship Id="rId43" Type="http://schemas.openxmlformats.org/officeDocument/2006/relationships/hyperlink" Target="https://www.inrev.org/definitions/" TargetMode="External"/><Relationship Id="rId48" Type="http://schemas.openxmlformats.org/officeDocument/2006/relationships/printerSettings" Target="../printerSettings/printerSettings4.bin"/><Relationship Id="rId8" Type="http://schemas.openxmlformats.org/officeDocument/2006/relationships/hyperlink" Target="https://www.inrev.org/guidelines/module/inrev-performance-measurement" TargetMode="External"/><Relationship Id="rId3" Type="http://schemas.openxmlformats.org/officeDocument/2006/relationships/hyperlink" Target="https://www.inrev.org/guidelines/module/fee-and-expense-metrics" TargetMode="External"/><Relationship Id="rId12" Type="http://schemas.openxmlformats.org/officeDocument/2006/relationships/hyperlink" Target="https://www.inrev.org/guidelines/module/governance" TargetMode="External"/><Relationship Id="rId17" Type="http://schemas.openxmlformats.org/officeDocument/2006/relationships/hyperlink" Target="https://www.inrev.org/guidelines/module/inrev-performance-measurement" TargetMode="External"/><Relationship Id="rId25" Type="http://schemas.openxmlformats.org/officeDocument/2006/relationships/hyperlink" Target="https://www.inrev.org/definitions/" TargetMode="External"/><Relationship Id="rId33" Type="http://schemas.openxmlformats.org/officeDocument/2006/relationships/hyperlink" Target="https://www.inrev.org/guidelines/module/fee-and-expense-metrics" TargetMode="External"/><Relationship Id="rId38" Type="http://schemas.openxmlformats.org/officeDocument/2006/relationships/hyperlink" Target="https://www.inrev.org/definitions/" TargetMode="External"/><Relationship Id="rId46" Type="http://schemas.openxmlformats.org/officeDocument/2006/relationships/hyperlink" Target="https://www.inrev.org/definitions/" TargetMode="External"/><Relationship Id="rId20" Type="http://schemas.openxmlformats.org/officeDocument/2006/relationships/hyperlink" Target="https://www.inrev.org/guidelines/module/fee-and-expense-metrics" TargetMode="External"/><Relationship Id="rId41" Type="http://schemas.openxmlformats.org/officeDocument/2006/relationships/hyperlink" Target="https://www.inrev.org/definitions/" TargetMode="External"/><Relationship Id="rId1" Type="http://schemas.openxmlformats.org/officeDocument/2006/relationships/hyperlink" Target="https://www.inrev.org/guidelines/module/fee-and-expense-metrics" TargetMode="External"/><Relationship Id="rId6" Type="http://schemas.openxmlformats.org/officeDocument/2006/relationships/hyperlink" Target="https://www.inrev.org/guidelines/module/fee-and-expense-metric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inrev.org/guidelines/module/fee-and-expense-metrics" TargetMode="External"/><Relationship Id="rId3" Type="http://schemas.openxmlformats.org/officeDocument/2006/relationships/hyperlink" Target="https://www.inrev.org/definitions/" TargetMode="External"/><Relationship Id="rId7" Type="http://schemas.openxmlformats.org/officeDocument/2006/relationships/hyperlink" Target="https://www.inrev.org/definitions/" TargetMode="External"/><Relationship Id="rId2" Type="http://schemas.openxmlformats.org/officeDocument/2006/relationships/hyperlink" Target="https://www.inrev.org/definitions/" TargetMode="External"/><Relationship Id="rId1" Type="http://schemas.openxmlformats.org/officeDocument/2006/relationships/hyperlink" Target="https://www.inrev.org/definitions/" TargetMode="External"/><Relationship Id="rId6" Type="http://schemas.openxmlformats.org/officeDocument/2006/relationships/hyperlink" Target="https://www.inrev.org/definitions/" TargetMode="External"/><Relationship Id="rId11" Type="http://schemas.openxmlformats.org/officeDocument/2006/relationships/drawing" Target="../drawings/drawing5.xml"/><Relationship Id="rId5" Type="http://schemas.openxmlformats.org/officeDocument/2006/relationships/hyperlink" Target="https://www.inrev.org/definitions/" TargetMode="External"/><Relationship Id="rId10" Type="http://schemas.openxmlformats.org/officeDocument/2006/relationships/printerSettings" Target="../printerSettings/printerSettings5.bin"/><Relationship Id="rId4" Type="http://schemas.openxmlformats.org/officeDocument/2006/relationships/hyperlink" Target="https://www.inrev.org/definitions/" TargetMode="External"/><Relationship Id="rId9" Type="http://schemas.openxmlformats.org/officeDocument/2006/relationships/hyperlink" Target="https://www.inrev.org/guidelines/module/fee-and-expense-metric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6">
    <tabColor theme="0"/>
  </sheetPr>
  <dimension ref="A1:A7"/>
  <sheetViews>
    <sheetView showGridLines="0" showRowColHeaders="0" workbookViewId="0">
      <selection activeCell="F31" sqref="F31"/>
    </sheetView>
  </sheetViews>
  <sheetFormatPr defaultColWidth="30.140625" defaultRowHeight="12.75"/>
  <cols>
    <col min="1" max="1" width="109.140625" customWidth="1"/>
  </cols>
  <sheetData>
    <row r="1" spans="1:1" ht="65.25" customHeight="1">
      <c r="A1" s="205" t="s">
        <v>0</v>
      </c>
    </row>
    <row r="2" spans="1:1" ht="30">
      <c r="A2" s="204" t="s">
        <v>1</v>
      </c>
    </row>
    <row r="3" spans="1:1" ht="90">
      <c r="A3" s="202" t="s">
        <v>2</v>
      </c>
    </row>
    <row r="4" spans="1:1" ht="15">
      <c r="A4" s="304"/>
    </row>
    <row r="5" spans="1:1" ht="15">
      <c r="A5" s="203" t="s">
        <v>3</v>
      </c>
    </row>
    <row r="6" spans="1:1" ht="15">
      <c r="A6" s="203" t="s">
        <v>4</v>
      </c>
    </row>
    <row r="7" spans="1:1" ht="15">
      <c r="A7" s="203" t="s">
        <v>5</v>
      </c>
    </row>
  </sheetData>
  <sheetProtection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&amp;LINREV SDDS 3.1&amp;RDate: &amp;D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33A0"/>
    <pageSetUpPr fitToPage="1"/>
  </sheetPr>
  <dimension ref="A1:DD519"/>
  <sheetViews>
    <sheetView showGridLines="0" zoomScale="90" zoomScaleNormal="90" workbookViewId="0">
      <pane ySplit="3" topLeftCell="A4" activePane="bottomLeft" state="frozen"/>
      <selection pane="bottomLeft" activeCell="C5" sqref="C5"/>
    </sheetView>
  </sheetViews>
  <sheetFormatPr defaultColWidth="0" defaultRowHeight="15"/>
  <cols>
    <col min="1" max="1" width="15.42578125" style="164" customWidth="1"/>
    <col min="2" max="2" width="9.85546875" style="164" customWidth="1"/>
    <col min="3" max="3" width="67.85546875" style="164" bestFit="1" customWidth="1"/>
    <col min="4" max="4" width="32.5703125" style="219" customWidth="1"/>
    <col min="5" max="7" width="32.5703125" style="200" customWidth="1"/>
    <col min="8" max="8" width="2.42578125" style="164" customWidth="1"/>
    <col min="9" max="9" width="22.140625" style="164" customWidth="1"/>
    <col min="10" max="16384" width="9.140625" style="164" hidden="1"/>
  </cols>
  <sheetData>
    <row r="1" spans="1:108" s="156" customFormat="1" ht="65.099999999999994" customHeight="1">
      <c r="A1" s="147"/>
      <c r="B1" s="210" t="s">
        <v>6</v>
      </c>
      <c r="C1" s="147"/>
      <c r="D1" s="213"/>
      <c r="E1" s="194"/>
      <c r="F1" s="194"/>
      <c r="G1" s="194"/>
      <c r="I1" s="157" t="s">
        <v>995</v>
      </c>
      <c r="J1" s="162"/>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row>
    <row r="2" spans="1:108" s="159" customFormat="1" ht="24.95" customHeight="1">
      <c r="A2" s="211"/>
      <c r="B2" s="212" t="str">
        <f>Tables!L2</f>
        <v>Version 4.0 / Currency: Not specified</v>
      </c>
      <c r="C2" s="211"/>
      <c r="D2" s="213"/>
      <c r="E2" s="194"/>
      <c r="F2" s="194"/>
      <c r="G2" s="194"/>
      <c r="I2" s="345" t="s">
        <v>3055</v>
      </c>
    </row>
    <row r="3" spans="1:108" s="159" customFormat="1" ht="35.450000000000003" customHeight="1">
      <c r="A3" s="211"/>
      <c r="B3" s="212" t="s">
        <v>2529</v>
      </c>
      <c r="C3" s="211"/>
      <c r="D3" s="213"/>
      <c r="E3" s="194"/>
      <c r="F3" s="194"/>
      <c r="G3" s="194"/>
      <c r="I3" s="346" t="s">
        <v>3056</v>
      </c>
    </row>
    <row r="4" spans="1:108" s="160" customFormat="1" ht="24.95" customHeight="1">
      <c r="A4" s="137" t="s">
        <v>3053</v>
      </c>
      <c r="B4" s="55">
        <v>1</v>
      </c>
      <c r="C4" s="137" t="s">
        <v>46</v>
      </c>
      <c r="D4" s="223" t="str">
        <f>CONCATENATE("Data"," ",D12," ",D11)</f>
        <v xml:space="preserve">Data  </v>
      </c>
      <c r="E4" s="223" t="str">
        <f>CONCATENATE("Data"," ",E12," ",E11)</f>
        <v xml:space="preserve">Data  </v>
      </c>
      <c r="F4" s="223" t="str">
        <f>CONCATENATE("Data"," ",F12," ",F11)</f>
        <v xml:space="preserve">Data  </v>
      </c>
      <c r="G4" s="223" t="str">
        <f>CONCATENATE("Data"," ",G12," ",G11)</f>
        <v xml:space="preserve">Data  </v>
      </c>
      <c r="H4" s="170"/>
    </row>
    <row r="5" spans="1:108" s="160" customFormat="1" ht="11.1" customHeight="1">
      <c r="A5" s="83"/>
      <c r="B5" s="82"/>
      <c r="C5" s="83"/>
      <c r="D5" s="215"/>
      <c r="E5" s="195"/>
      <c r="F5" s="195"/>
      <c r="G5" s="195"/>
    </row>
    <row r="6" spans="1:108" s="163" customFormat="1" ht="24.95" customHeight="1">
      <c r="A6" s="72" t="s">
        <v>2980</v>
      </c>
      <c r="B6" s="75" t="str">
        <f>'Key Vehicle Terms'!A5</f>
        <v>1.1</v>
      </c>
      <c r="C6" s="72" t="str">
        <f>INDEX('Key Vehicle Terms'!B:B,MATCH('Vehicle Overview'!$B6,'Key Vehicle Terms'!$A:$A,0))</f>
        <v>Vehicle Name</v>
      </c>
      <c r="D6" s="183" t="str">
        <f>IF(ISBLANK(INDEX('Key Vehicle Terms'!D:D,MATCH('Vehicle Overview'!$B6,'Key Vehicle Terms'!$A:$A,0))),"",INDEX('Key Vehicle Terms'!D:D,MATCH('Vehicle Overview'!$B6,'Key Vehicle Terms'!$A:$A,0)))</f>
        <v/>
      </c>
      <c r="E6" s="122"/>
      <c r="F6" s="122"/>
      <c r="G6" s="122"/>
      <c r="H6" s="344"/>
    </row>
    <row r="7" spans="1:108" s="163" customFormat="1" ht="24.95" customHeight="1">
      <c r="A7" s="74" t="s">
        <v>2981</v>
      </c>
      <c r="B7" s="73" t="str">
        <f>'Key Vehicle Terms'!A6</f>
        <v>1.2</v>
      </c>
      <c r="C7" s="74" t="str">
        <f>INDEX('Key Vehicle Terms'!B:B,MATCH('Vehicle Overview'!$B7,'Key Vehicle Terms'!$A:$A,0))</f>
        <v>Investment Manager</v>
      </c>
      <c r="D7" s="207" t="str">
        <f>IF(ISBLANK(INDEX('Key Vehicle Terms'!D:D,MATCH('Vehicle Overview'!$B7,'Key Vehicle Terms'!$A:$A,0))),"",INDEX('Key Vehicle Terms'!D:D,MATCH('Vehicle Overview'!$B7,'Key Vehicle Terms'!$A:$A,0)))</f>
        <v/>
      </c>
      <c r="E7" s="107"/>
      <c r="F7" s="107"/>
      <c r="G7" s="107"/>
      <c r="H7" s="344"/>
    </row>
    <row r="8" spans="1:108" s="163" customFormat="1" ht="24.95" customHeight="1">
      <c r="A8" s="72" t="s">
        <v>2982</v>
      </c>
      <c r="B8" s="75" t="str">
        <f>'Key Vehicle Terms'!A7</f>
        <v>1.3</v>
      </c>
      <c r="C8" s="72" t="str">
        <f>INDEX('Key Vehicle Terms'!B:B,MATCH('Vehicle Overview'!$B8,'Key Vehicle Terms'!$A:$A,0))</f>
        <v>Contact Person Name</v>
      </c>
      <c r="D8" s="183" t="str">
        <f>IF(ISBLANK(INDEX('Key Vehicle Terms'!D:D,MATCH('Vehicle Overview'!$B8,'Key Vehicle Terms'!$A:$A,0))),"",INDEX('Key Vehicle Terms'!D:D,MATCH('Vehicle Overview'!$B8,'Key Vehicle Terms'!$A:$A,0)))</f>
        <v/>
      </c>
      <c r="E8" s="107"/>
      <c r="F8" s="107"/>
      <c r="G8" s="107"/>
      <c r="H8" s="344"/>
    </row>
    <row r="9" spans="1:108" s="163" customFormat="1" ht="24.95" customHeight="1">
      <c r="A9" s="74" t="s">
        <v>2983</v>
      </c>
      <c r="B9" s="73" t="str">
        <f>'Key Vehicle Terms'!A8</f>
        <v>1.4</v>
      </c>
      <c r="C9" s="74" t="str">
        <f>INDEX('Key Vehicle Terms'!B:B,MATCH('Vehicle Overview'!$B9,'Key Vehicle Terms'!$A:$A,0))</f>
        <v>Contact Person Telephone</v>
      </c>
      <c r="D9" s="207" t="str">
        <f>IF(ISBLANK(INDEX('Key Vehicle Terms'!D:D,MATCH('Vehicle Overview'!$B9,'Key Vehicle Terms'!$A:$A,0))),"",INDEX('Key Vehicle Terms'!D:D,MATCH('Vehicle Overview'!$B9,'Key Vehicle Terms'!$A:$A,0)))</f>
        <v/>
      </c>
      <c r="E9" s="118"/>
      <c r="F9" s="118"/>
      <c r="G9" s="118"/>
      <c r="H9" s="343"/>
    </row>
    <row r="10" spans="1:108" s="163" customFormat="1" ht="24.95" customHeight="1">
      <c r="A10" s="72" t="s">
        <v>2984</v>
      </c>
      <c r="B10" s="75" t="str">
        <f>'Key Vehicle Terms'!A9</f>
        <v>1.4.1</v>
      </c>
      <c r="C10" s="72" t="str">
        <f>INDEX('Key Vehicle Terms'!B:B,MATCH('Vehicle Overview'!$B10,'Key Vehicle Terms'!$A:$A,0))</f>
        <v>Contact Person Email</v>
      </c>
      <c r="D10" s="183" t="str">
        <f>IF(ISBLANK(INDEX('Key Vehicle Terms'!D:D,MATCH('Vehicle Overview'!$B10,'Key Vehicle Terms'!$A:$A,0))),"",INDEX('Key Vehicle Terms'!D:D,MATCH('Vehicle Overview'!$B10,'Key Vehicle Terms'!$A:$A,0)))</f>
        <v/>
      </c>
      <c r="E10" s="118"/>
      <c r="F10" s="118"/>
      <c r="G10" s="118"/>
      <c r="H10" s="343"/>
    </row>
    <row r="11" spans="1:108" s="163" customFormat="1" ht="24.95" customHeight="1">
      <c r="A11" s="74" t="s">
        <v>2985</v>
      </c>
      <c r="B11" s="73" t="str">
        <f>'Key Vehicle Terms'!A10</f>
        <v>1.5</v>
      </c>
      <c r="C11" s="74" t="str">
        <f>INDEX('Key Vehicle Terms'!B:B,MATCH('Vehicle Overview'!$B11,'Key Vehicle Terms'!$A:$A,0))</f>
        <v>Data as of Reporting Year</v>
      </c>
      <c r="D11" s="207" t="str">
        <f>IF(ISBLANK(INDEX('Key Vehicle Terms'!D:D,MATCH('Vehicle Overview'!$B11,'Key Vehicle Terms'!$A:$A,0))),"",INDEX('Key Vehicle Terms'!D:D,MATCH('Vehicle Overview'!$B11,'Key Vehicle Terms'!$A:$A,0)))</f>
        <v/>
      </c>
      <c r="E11" s="225"/>
      <c r="F11" s="225"/>
      <c r="G11" s="225"/>
      <c r="H11" s="343"/>
    </row>
    <row r="12" spans="1:108" s="163" customFormat="1" ht="24.95" customHeight="1">
      <c r="A12" s="72" t="s">
        <v>2986</v>
      </c>
      <c r="B12" s="75" t="str">
        <f>'Key Vehicle Terms'!A11</f>
        <v>1.5.1</v>
      </c>
      <c r="C12" s="72" t="str">
        <f>INDEX('Key Vehicle Terms'!B:B,MATCH('Vehicle Overview'!$B12,'Key Vehicle Terms'!$A:$A,0))</f>
        <v>Reporting Period</v>
      </c>
      <c r="D12" s="183" t="str">
        <f>IF(ISBLANK(INDEX('Key Vehicle Terms'!D:D,MATCH('Vehicle Overview'!$B12,'Key Vehicle Terms'!$A:$A,0))),"",INDEX('Key Vehicle Terms'!D:D,MATCH('Vehicle Overview'!$B12,'Key Vehicle Terms'!$A:$A,0)))</f>
        <v/>
      </c>
      <c r="E12" s="225"/>
      <c r="F12" s="225"/>
      <c r="G12" s="225"/>
      <c r="H12" s="343"/>
    </row>
    <row r="13" spans="1:108" s="163" customFormat="1" ht="24.95" customHeight="1">
      <c r="A13" s="74" t="s">
        <v>2987</v>
      </c>
      <c r="B13" s="73" t="str">
        <f>'Key Vehicle Terms'!A12</f>
        <v>1.6</v>
      </c>
      <c r="C13" s="74" t="str">
        <f>INDEX('Key Vehicle Terms'!B:B,MATCH('Vehicle Overview'!$B13,'Key Vehicle Terms'!$A:$A,0))</f>
        <v>Data: Preliminary, Final, Audited</v>
      </c>
      <c r="D13" s="207" t="str">
        <f>IF(ISBLANK(INDEX('Key Vehicle Terms'!D:D,MATCH('Vehicle Overview'!$B13,'Key Vehicle Terms'!$A:$A,0))),"",INDEX('Key Vehicle Terms'!D:D,MATCH('Vehicle Overview'!$B13,'Key Vehicle Terms'!$A:$A,0)))</f>
        <v/>
      </c>
      <c r="E13" s="107"/>
      <c r="F13" s="107"/>
      <c r="G13" s="107"/>
      <c r="H13" s="343"/>
    </row>
    <row r="14" spans="1:108" s="163" customFormat="1" ht="24.95" customHeight="1">
      <c r="A14" s="72" t="s">
        <v>2988</v>
      </c>
      <c r="B14" s="75" t="str">
        <f>'Key Vehicle Terms'!A13</f>
        <v>1.7</v>
      </c>
      <c r="C14" s="72" t="str">
        <f>INDEX('Key Vehicle Terms'!B:B,MATCH('Vehicle Overview'!$B14,'Key Vehicle Terms'!$A:$A,0))</f>
        <v>Vehicle Jurisdiction</v>
      </c>
      <c r="D14" s="183" t="str">
        <f>IF(ISBLANK(INDEX('Key Vehicle Terms'!D:D,MATCH('Vehicle Overview'!$B14,'Key Vehicle Terms'!$A:$A,0))),"",INDEX('Key Vehicle Terms'!D:D,MATCH('Vehicle Overview'!$B14,'Key Vehicle Terms'!$A:$A,0)))</f>
        <v/>
      </c>
      <c r="E14" s="107"/>
      <c r="F14" s="107"/>
      <c r="G14" s="107"/>
      <c r="H14" s="343"/>
    </row>
    <row r="15" spans="1:108" s="163" customFormat="1" ht="24.95" customHeight="1">
      <c r="A15" s="74" t="s">
        <v>2989</v>
      </c>
      <c r="B15" s="73" t="str">
        <f>'Key Vehicle Terms'!A14</f>
        <v>1.8</v>
      </c>
      <c r="C15" s="74" t="str">
        <f>INDEX('Key Vehicle Terms'!B:B,MATCH('Vehicle Overview'!$B15,'Key Vehicle Terms'!$A:$A,0))</f>
        <v xml:space="preserve">Legal Vehicle Structure </v>
      </c>
      <c r="D15" s="207" t="str">
        <f>IF(ISBLANK(INDEX('Key Vehicle Terms'!D:D,MATCH('Vehicle Overview'!$B15,'Key Vehicle Terms'!$A:$A,0))),"",INDEX('Key Vehicle Terms'!D:D,MATCH('Vehicle Overview'!$B15,'Key Vehicle Terms'!$A:$A,0)))</f>
        <v/>
      </c>
      <c r="E15" s="107"/>
      <c r="F15" s="107"/>
      <c r="G15" s="107"/>
      <c r="H15" s="343"/>
    </row>
    <row r="16" spans="1:108" s="163" customFormat="1" ht="24.95" customHeight="1">
      <c r="A16" s="72" t="s">
        <v>2990</v>
      </c>
      <c r="B16" s="75" t="str">
        <f>'Key Vehicle Terms'!A15</f>
        <v>1.9</v>
      </c>
      <c r="C16" s="72" t="str">
        <f>INDEX('Key Vehicle Terms'!B:B,MATCH('Vehicle Overview'!$B16,'Key Vehicle Terms'!$A:$A,0))</f>
        <v>Vehicle Structure</v>
      </c>
      <c r="D16" s="183" t="str">
        <f>IF(ISBLANK(INDEX('Key Vehicle Terms'!D:D,MATCH('Vehicle Overview'!$B16,'Key Vehicle Terms'!$A:$A,0))),"",INDEX('Key Vehicle Terms'!D:D,MATCH('Vehicle Overview'!$B16,'Key Vehicle Terms'!$A:$A,0)))</f>
        <v/>
      </c>
      <c r="E16" s="107"/>
      <c r="F16" s="107"/>
      <c r="G16" s="107"/>
      <c r="H16" s="343"/>
    </row>
    <row r="17" spans="1:8" s="163" customFormat="1" ht="24.95" customHeight="1">
      <c r="A17" s="74" t="s">
        <v>2991</v>
      </c>
      <c r="B17" s="73" t="str">
        <f>'Key Vehicle Terms'!A16</f>
        <v>1.9.1</v>
      </c>
      <c r="C17" s="74" t="str">
        <f>INDEX('Key Vehicle Terms'!B:B,MATCH('Vehicle Overview'!$B17,'Key Vehicle Terms'!$A:$A,0))</f>
        <v>Vehicle Type</v>
      </c>
      <c r="D17" s="207" t="str">
        <f>IF(ISBLANK(INDEX('Key Vehicle Terms'!D:D,MATCH('Vehicle Overview'!$B17,'Key Vehicle Terms'!$A:$A,0))),"",INDEX('Key Vehicle Terms'!D:D,MATCH('Vehicle Overview'!$B17,'Key Vehicle Terms'!$A:$A,0)))</f>
        <v/>
      </c>
      <c r="E17" s="107"/>
      <c r="F17" s="107"/>
      <c r="G17" s="107"/>
      <c r="H17" s="343"/>
    </row>
    <row r="18" spans="1:8" s="163" customFormat="1" ht="24.95" customHeight="1">
      <c r="A18" s="72" t="s">
        <v>2992</v>
      </c>
      <c r="B18" s="75" t="str">
        <f>'Key Vehicle Terms'!A17</f>
        <v>1.10</v>
      </c>
      <c r="C18" s="72" t="str">
        <f>INDEX('Key Vehicle Terms'!B:B,MATCH('Vehicle Overview'!$B18,'Key Vehicle Terms'!$A:$A,0))</f>
        <v>Style - defined by Investment Manager</v>
      </c>
      <c r="D18" s="183" t="str">
        <f>IF(ISBLANK(INDEX('Key Vehicle Terms'!D:D,MATCH('Vehicle Overview'!$B18,'Key Vehicle Terms'!$A:$A,0))),"",INDEX('Key Vehicle Terms'!D:D,MATCH('Vehicle Overview'!$B18,'Key Vehicle Terms'!$A:$A,0)))</f>
        <v/>
      </c>
      <c r="E18" s="196"/>
      <c r="F18" s="196"/>
      <c r="G18" s="196"/>
      <c r="H18" s="343"/>
    </row>
    <row r="19" spans="1:8" s="163" customFormat="1" ht="24.95" customHeight="1">
      <c r="A19" s="74" t="s">
        <v>2531</v>
      </c>
      <c r="B19" s="73" t="str">
        <f>'Key Vehicle Terms'!A18</f>
        <v>1.11</v>
      </c>
      <c r="C19" s="74" t="str">
        <f>INDEX('Key Vehicle Terms'!B:B,MATCH('Vehicle Overview'!$B19,'Key Vehicle Terms'!$A:$A,0))</f>
        <v>Style of the vehicle according to the INREV Style Classification</v>
      </c>
      <c r="D19" s="207" t="str">
        <f>IF(ISBLANK(INDEX('Key Vehicle Terms'!D:D,MATCH('Vehicle Overview'!$B19,'Key Vehicle Terms'!$A:$A,0))),"",INDEX('Key Vehicle Terms'!D:D,MATCH('Vehicle Overview'!$B19,'Key Vehicle Terms'!$A:$A,0)))</f>
        <v/>
      </c>
      <c r="E19" s="107"/>
      <c r="F19" s="107"/>
      <c r="G19" s="107"/>
      <c r="H19" s="170"/>
    </row>
    <row r="20" spans="1:8" s="163" customFormat="1" ht="24.95" customHeight="1">
      <c r="A20" s="72" t="s">
        <v>2993</v>
      </c>
      <c r="B20" s="75" t="str">
        <f>'Key Vehicle Terms'!A19</f>
        <v>1.11.1</v>
      </c>
      <c r="C20" s="72" t="str">
        <f>INDEX('Key Vehicle Terms'!B:B,MATCH('Vehicle Overview'!$B20,'Key Vehicle Terms'!$A:$A,0))</f>
        <v xml:space="preserve">Target Percentage Non-income Producing Investments </v>
      </c>
      <c r="D20" s="183" t="str">
        <f>IF(ISBLANK(INDEX('Key Vehicle Terms'!D:D,MATCH('Vehicle Overview'!$B20,'Key Vehicle Terms'!$A:$A,0))),"",INDEX('Key Vehicle Terms'!D:D,MATCH('Vehicle Overview'!$B20,'Key Vehicle Terms'!$A:$A,0)))</f>
        <v/>
      </c>
      <c r="E20" s="107"/>
      <c r="F20" s="107"/>
      <c r="G20" s="107"/>
      <c r="H20" s="343"/>
    </row>
    <row r="21" spans="1:8" s="163" customFormat="1" ht="24.95" customHeight="1">
      <c r="A21" s="74" t="s">
        <v>2994</v>
      </c>
      <c r="B21" s="73" t="str">
        <f>'Key Vehicle Terms'!A20</f>
        <v>1.11.2</v>
      </c>
      <c r="C21" s="74" t="str">
        <f>INDEX('Key Vehicle Terms'!B:B,MATCH('Vehicle Overview'!$B21,'Key Vehicle Terms'!$A:$A,0))</f>
        <v xml:space="preserve">Target Percentage of (re)Development Exposure </v>
      </c>
      <c r="D21" s="207" t="str">
        <f>IF(ISBLANK(INDEX('Key Vehicle Terms'!D:D,MATCH('Vehicle Overview'!$B21,'Key Vehicle Terms'!$A:$A,0))),"",INDEX('Key Vehicle Terms'!D:D,MATCH('Vehicle Overview'!$B21,'Key Vehicle Terms'!$A:$A,0)))</f>
        <v/>
      </c>
      <c r="E21" s="107"/>
      <c r="F21" s="107"/>
      <c r="G21" s="107"/>
      <c r="H21" s="343"/>
    </row>
    <row r="22" spans="1:8" s="163" customFormat="1" ht="24.95" customHeight="1">
      <c r="A22" s="72" t="s">
        <v>2995</v>
      </c>
      <c r="B22" s="75" t="str">
        <f>'Key Vehicle Terms'!A21</f>
        <v>1.11.3</v>
      </c>
      <c r="C22" s="72" t="str">
        <f>INDEX('Key Vehicle Terms'!B:B,MATCH('Vehicle Overview'!$B22,'Key Vehicle Terms'!$A:$A,0))</f>
        <v xml:space="preserve">Target Return Derived from Income </v>
      </c>
      <c r="D22" s="183" t="str">
        <f>IF(ISBLANK(INDEX('Key Vehicle Terms'!D:D,MATCH('Vehicle Overview'!$B22,'Key Vehicle Terms'!$A:$A,0))),"",INDEX('Key Vehicle Terms'!D:D,MATCH('Vehicle Overview'!$B22,'Key Vehicle Terms'!$A:$A,0)))</f>
        <v/>
      </c>
      <c r="E22" s="107"/>
      <c r="F22" s="107"/>
      <c r="G22" s="107"/>
      <c r="H22" s="343"/>
    </row>
    <row r="23" spans="1:8" s="163" customFormat="1" ht="24.95" customHeight="1">
      <c r="A23" s="74" t="s">
        <v>2996</v>
      </c>
      <c r="B23" s="73" t="str">
        <f>'Key Vehicle Terms'!A22</f>
        <v>1.11.4</v>
      </c>
      <c r="C23" s="74" t="str">
        <f>INDEX('Key Vehicle Terms'!B:B,MATCH('Vehicle Overview'!$B23,'Key Vehicle Terms'!$A:$A,0))</f>
        <v xml:space="preserve">Maximum LTV </v>
      </c>
      <c r="D23" s="207" t="str">
        <f>IF(ISBLANK(INDEX('Key Vehicle Terms'!D:D,MATCH('Vehicle Overview'!$B23,'Key Vehicle Terms'!$A:$A,0))),"",INDEX('Key Vehicle Terms'!D:D,MATCH('Vehicle Overview'!$B23,'Key Vehicle Terms'!$A:$A,0)))</f>
        <v/>
      </c>
      <c r="E23" s="107"/>
      <c r="F23" s="107"/>
      <c r="G23" s="107"/>
      <c r="H23" s="343"/>
    </row>
    <row r="24" spans="1:8" s="163" customFormat="1" ht="24.95" customHeight="1">
      <c r="A24" s="72" t="s">
        <v>2997</v>
      </c>
      <c r="B24" s="75" t="str">
        <f>'Key Vehicle Terms'!A23</f>
        <v>1.12</v>
      </c>
      <c r="C24" s="72" t="str">
        <f>INDEX('Key Vehicle Terms'!B:B,MATCH('Vehicle Overview'!$B24,'Key Vehicle Terms'!$A:$A,0))</f>
        <v>Vehicle Reporting Currency</v>
      </c>
      <c r="D24" s="183" t="str">
        <f>IF(ISBLANK(INDEX('Key Vehicle Terms'!D:D,MATCH('Vehicle Overview'!$B24,'Key Vehicle Terms'!$A:$A,0))),"",INDEX('Key Vehicle Terms'!D:D,MATCH('Vehicle Overview'!$B24,'Key Vehicle Terms'!$A:$A,0)))</f>
        <v/>
      </c>
      <c r="E24" s="107"/>
      <c r="F24" s="107"/>
      <c r="G24" s="107"/>
      <c r="H24" s="343"/>
    </row>
    <row r="25" spans="1:8" s="163" customFormat="1" ht="24.95" customHeight="1">
      <c r="A25" s="74" t="s">
        <v>2998</v>
      </c>
      <c r="B25" s="73" t="str">
        <f>'Key Vehicle Terms'!A24</f>
        <v>1.13</v>
      </c>
      <c r="C25" s="74" t="str">
        <f>INDEX('Key Vehicle Terms'!B:B,MATCH('Vehicle Overview'!$B25,'Key Vehicle Terms'!$A:$A,0))</f>
        <v>Accounting Standard</v>
      </c>
      <c r="D25" s="207" t="str">
        <f>IF(ISBLANK(INDEX('Key Vehicle Terms'!D:D,MATCH('Vehicle Overview'!$B25,'Key Vehicle Terms'!$A:$A,0))),"",INDEX('Key Vehicle Terms'!D:D,MATCH('Vehicle Overview'!$B25,'Key Vehicle Terms'!$A:$A,0)))</f>
        <v/>
      </c>
      <c r="E25" s="107"/>
      <c r="F25" s="107"/>
      <c r="G25" s="107"/>
      <c r="H25" s="343"/>
    </row>
    <row r="26" spans="1:8" s="163" customFormat="1" ht="24.95" customHeight="1">
      <c r="A26" s="72" t="s">
        <v>2532</v>
      </c>
      <c r="B26" s="75" t="str">
        <f>'Key Vehicle Terms'!A25</f>
        <v>1.14</v>
      </c>
      <c r="C26" s="72" t="str">
        <f>INDEX('Key Vehicle Terms'!B:B,MATCH('Vehicle Overview'!$B26,'Key Vehicle Terms'!$A:$A,0))</f>
        <v xml:space="preserve">Security Identification Number (SI number)/ISIN code </v>
      </c>
      <c r="D26" s="183" t="str">
        <f>IF(ISBLANK(INDEX('Key Vehicle Terms'!D:D,MATCH('Vehicle Overview'!$B26,'Key Vehicle Terms'!$A:$A,0))),"",INDEX('Key Vehicle Terms'!D:D,MATCH('Vehicle Overview'!$B26,'Key Vehicle Terms'!$A:$A,0)))</f>
        <v/>
      </c>
      <c r="E26" s="107"/>
      <c r="F26" s="107"/>
      <c r="G26" s="107"/>
      <c r="H26" s="170"/>
    </row>
    <row r="27" spans="1:8" s="163" customFormat="1" ht="24.95" customHeight="1">
      <c r="A27" s="74" t="s">
        <v>2999</v>
      </c>
      <c r="B27" s="73" t="str">
        <f>'Key Vehicle Terms'!A26</f>
        <v>1.15</v>
      </c>
      <c r="C27" s="74" t="str">
        <f>INDEX('Key Vehicle Terms'!B:B,MATCH('Vehicle Overview'!$B27,'Key Vehicle Terms'!$A:$A,0))</f>
        <v>Vehicle Auditor, multiple answers possible</v>
      </c>
      <c r="D27" s="207" t="str">
        <f>IF(ISBLANK(INDEX('Key Vehicle Terms'!D:D,MATCH('Vehicle Overview'!$B27,'Key Vehicle Terms'!$A:$A,0))),"",INDEX('Key Vehicle Terms'!D:D,MATCH('Vehicle Overview'!$B27,'Key Vehicle Terms'!$A:$A,0)))</f>
        <v/>
      </c>
      <c r="E27" s="107"/>
      <c r="F27" s="107"/>
      <c r="G27" s="107"/>
      <c r="H27" s="343"/>
    </row>
    <row r="28" spans="1:8" s="163" customFormat="1" ht="24.95" customHeight="1">
      <c r="A28" s="72" t="s">
        <v>2533</v>
      </c>
      <c r="B28" s="75" t="str">
        <f>'Key Vehicle Terms'!A27</f>
        <v>1.16</v>
      </c>
      <c r="C28" s="72" t="str">
        <f>INDEX('Key Vehicle Terms'!B:B,MATCH('Vehicle Overview'!$B28,'Key Vehicle Terms'!$A:$A,0))</f>
        <v>Vehicle Financial Year-end</v>
      </c>
      <c r="D28" s="183" t="str">
        <f>IF(ISBLANK(INDEX('Key Vehicle Terms'!D:D,MATCH('Vehicle Overview'!$B28,'Key Vehicle Terms'!$A:$A,0))),"",INDEX('Key Vehicle Terms'!D:D,MATCH('Vehicle Overview'!$B28,'Key Vehicle Terms'!$A:$A,0)))</f>
        <v/>
      </c>
      <c r="E28" s="222"/>
      <c r="F28" s="222"/>
      <c r="G28" s="222"/>
      <c r="H28" s="170"/>
    </row>
    <row r="29" spans="1:8" s="163" customFormat="1" ht="24.95" customHeight="1">
      <c r="A29" s="74" t="s">
        <v>3000</v>
      </c>
      <c r="B29" s="73" t="str">
        <f>'Key Vehicle Terms'!A28</f>
        <v>1.17</v>
      </c>
      <c r="C29" s="74" t="str">
        <f>INDEX('Key Vehicle Terms'!B:B,MATCH('Vehicle Overview'!$B29,'Key Vehicle Terms'!$A:$A,0))</f>
        <v>Property Valuation Standard</v>
      </c>
      <c r="D29" s="207" t="str">
        <f>IF(ISBLANK(INDEX('Key Vehicle Terms'!D:D,MATCH('Vehicle Overview'!$B29,'Key Vehicle Terms'!$A:$A,0))),"",INDEX('Key Vehicle Terms'!D:D,MATCH('Vehicle Overview'!$B29,'Key Vehicle Terms'!$A:$A,0)))</f>
        <v/>
      </c>
      <c r="E29" s="107"/>
      <c r="F29" s="107"/>
      <c r="G29" s="107"/>
      <c r="H29" s="343"/>
    </row>
    <row r="30" spans="1:8" s="163" customFormat="1" ht="24.95" customHeight="1">
      <c r="A30" s="72" t="s">
        <v>2534</v>
      </c>
      <c r="B30" s="75" t="str">
        <f>'Key Vehicle Terms'!A29</f>
        <v>1.18</v>
      </c>
      <c r="C30" s="72" t="str">
        <f>INDEX('Key Vehicle Terms'!B:B,MATCH('Vehicle Overview'!$B30,'Key Vehicle Terms'!$A:$A,0))</f>
        <v>INREV Reporting Guidelines Self-Assessment score</v>
      </c>
      <c r="D30" s="363" t="str">
        <f>IF(ISBLANK(INDEX('Key Vehicle Terms'!D:D,MATCH('Vehicle Overview'!$B30,'Key Vehicle Terms'!$A:$A,0))),"",INDEX('Key Vehicle Terms'!D:D,MATCH('Vehicle Overview'!$B30,'Key Vehicle Terms'!$A:$A,0)))</f>
        <v/>
      </c>
      <c r="E30" s="100"/>
      <c r="F30" s="100"/>
      <c r="G30" s="100"/>
      <c r="H30" s="170"/>
    </row>
    <row r="31" spans="1:8" s="163" customFormat="1" ht="24.95" customHeight="1">
      <c r="A31" s="74" t="s">
        <v>3001</v>
      </c>
      <c r="B31" s="73" t="str">
        <f>'Key Vehicle Terms'!A30</f>
        <v>1.19</v>
      </c>
      <c r="C31" s="74" t="str">
        <f>INDEX('Key Vehicle Terms'!B:B,MATCH('Vehicle Overview'!$B31,'Key Vehicle Terms'!$A:$A,0))</f>
        <v>Target IRR</v>
      </c>
      <c r="D31" s="365" t="str">
        <f>IF(ISBLANK(INDEX('Key Vehicle Terms'!D:D,MATCH('Vehicle Overview'!$B31,'Key Vehicle Terms'!$A:$A,0))),"",INDEX('Key Vehicle Terms'!D:D,MATCH('Vehicle Overview'!$B31,'Key Vehicle Terms'!$A:$A,0)))</f>
        <v/>
      </c>
      <c r="E31" s="100"/>
      <c r="F31" s="100"/>
      <c r="G31" s="100"/>
      <c r="H31" s="343"/>
    </row>
    <row r="32" spans="1:8" s="163" customFormat="1" ht="24.95" customHeight="1">
      <c r="A32" s="72" t="s">
        <v>3002</v>
      </c>
      <c r="B32" s="75" t="str">
        <f>'Key Vehicle Terms'!A31</f>
        <v>1.20</v>
      </c>
      <c r="C32" s="72" t="str">
        <f>INDEX('Key Vehicle Terms'!B:B,MATCH('Vehicle Overview'!$B32,'Key Vehicle Terms'!$A:$A,0))</f>
        <v>Target LTV</v>
      </c>
      <c r="D32" s="363" t="str">
        <f>IF(ISBLANK(INDEX('Key Vehicle Terms'!D:D,MATCH('Vehicle Overview'!$B32,'Key Vehicle Terms'!$A:$A,0))),"",INDEX('Key Vehicle Terms'!D:D,MATCH('Vehicle Overview'!$B32,'Key Vehicle Terms'!$A:$A,0)))</f>
        <v/>
      </c>
      <c r="E32" s="100"/>
      <c r="F32" s="100"/>
      <c r="G32" s="100"/>
      <c r="H32" s="343"/>
    </row>
    <row r="33" spans="1:8" s="163" customFormat="1" ht="24.95" customHeight="1">
      <c r="A33" s="74" t="s">
        <v>3003</v>
      </c>
      <c r="B33" s="73" t="str">
        <f>'Key Vehicle Terms'!A32</f>
        <v>1.21</v>
      </c>
      <c r="C33" s="74" t="str">
        <f>INDEX('Key Vehicle Terms'!B:B,MATCH('Vehicle Overview'!$B33,'Key Vehicle Terms'!$A:$A,0))</f>
        <v xml:space="preserve">Type of Valuation </v>
      </c>
      <c r="D33" s="207" t="str">
        <f>IF(ISBLANK(INDEX('Key Vehicle Terms'!D:D,MATCH('Vehicle Overview'!$B33,'Key Vehicle Terms'!$A:$A,0))),"",INDEX('Key Vehicle Terms'!D:D,MATCH('Vehicle Overview'!$B33,'Key Vehicle Terms'!$A:$A,0)))</f>
        <v/>
      </c>
      <c r="E33" s="107"/>
      <c r="F33" s="107"/>
      <c r="G33" s="107"/>
      <c r="H33" s="343"/>
    </row>
    <row r="34" spans="1:8" s="163" customFormat="1" ht="24.95" customHeight="1">
      <c r="A34" s="72" t="s">
        <v>3004</v>
      </c>
      <c r="B34" s="75" t="str">
        <f>'Key Vehicle Terms'!A33</f>
        <v>1.22</v>
      </c>
      <c r="C34" s="72" t="str">
        <f>INDEX('Key Vehicle Terms'!B:B,MATCH('Vehicle Overview'!$B34,'Key Vehicle Terms'!$A:$A,0))</f>
        <v>Number of Investors</v>
      </c>
      <c r="D34" s="183" t="str">
        <f>IF(ISBLANK(INDEX('Key Vehicle Terms'!D:D,MATCH('Vehicle Overview'!$B34,'Key Vehicle Terms'!$A:$A,0))),"",INDEX('Key Vehicle Terms'!D:D,MATCH('Vehicle Overview'!$B34,'Key Vehicle Terms'!$A:$A,0)))</f>
        <v/>
      </c>
      <c r="E34" s="107"/>
      <c r="F34" s="107"/>
      <c r="G34" s="107"/>
      <c r="H34" s="343"/>
    </row>
    <row r="35" spans="1:8" s="163" customFormat="1" ht="24.95" customHeight="1">
      <c r="A35" s="74" t="s">
        <v>2535</v>
      </c>
      <c r="B35" s="73" t="str">
        <f>'Key Vehicle Terms'!A34</f>
        <v>1.23</v>
      </c>
      <c r="C35" s="74" t="str">
        <f>INDEX('Key Vehicle Terms'!B:B,MATCH('Vehicle Overview'!$B35,'Key Vehicle Terms'!$A:$A,0))</f>
        <v>Multiple shares/unit class type</v>
      </c>
      <c r="D35" s="207" t="str">
        <f>IF(ISBLANK(INDEX('Key Vehicle Terms'!D:D,MATCH('Vehicle Overview'!$B35,'Key Vehicle Terms'!$A:$A,0))),"",INDEX('Key Vehicle Terms'!D:D,MATCH('Vehicle Overview'!$B35,'Key Vehicle Terms'!$A:$A,0)))</f>
        <v/>
      </c>
      <c r="E35" s="107"/>
      <c r="F35" s="107"/>
      <c r="G35" s="107"/>
      <c r="H35" s="170"/>
    </row>
    <row r="36" spans="1:8" s="163" customFormat="1" ht="24.95" customHeight="1">
      <c r="A36" s="72" t="s">
        <v>2536</v>
      </c>
      <c r="B36" s="75" t="str">
        <f>'Key Vehicle Terms'!A35</f>
        <v>1.24</v>
      </c>
      <c r="C36" s="72" t="str">
        <f>INDEX('Key Vehicle Terms'!B:B,MATCH('Vehicle Overview'!$B36,'Key Vehicle Terms'!$A:$A,0))</f>
        <v>Unitized vehicle</v>
      </c>
      <c r="D36" s="183" t="str">
        <f>IF(ISBLANK(INDEX('Key Vehicle Terms'!D:D,MATCH('Vehicle Overview'!$B36,'Key Vehicle Terms'!$A:$A,0))),"",INDEX('Key Vehicle Terms'!D:D,MATCH('Vehicle Overview'!$B36,'Key Vehicle Terms'!$A:$A,0)))</f>
        <v/>
      </c>
      <c r="E36" s="107"/>
      <c r="F36" s="107"/>
      <c r="G36" s="107"/>
      <c r="H36" s="170"/>
    </row>
    <row r="37" spans="1:8" s="163" customFormat="1" ht="24.95" customHeight="1">
      <c r="A37" s="74" t="s">
        <v>2537</v>
      </c>
      <c r="B37" s="73" t="str">
        <f>'Key Vehicle Terms'!A36</f>
        <v>1.25</v>
      </c>
      <c r="C37" s="74" t="str">
        <f>INDEX('Key Vehicle Terms'!B:B,MATCH('Vehicle Overview'!$B37,'Key Vehicle Terms'!$A:$A,0))</f>
        <v>Redemption limits</v>
      </c>
      <c r="D37" s="207" t="str">
        <f>IF(ISBLANK(INDEX('Key Vehicle Terms'!D:D,MATCH('Vehicle Overview'!$B37,'Key Vehicle Terms'!$A:$A,0))),"",INDEX('Key Vehicle Terms'!D:D,MATCH('Vehicle Overview'!$B37,'Key Vehicle Terms'!$A:$A,0)))</f>
        <v/>
      </c>
      <c r="E37" s="107"/>
      <c r="F37" s="107"/>
      <c r="G37" s="107"/>
      <c r="H37" s="170"/>
    </row>
    <row r="38" spans="1:8" s="160" customFormat="1" ht="27">
      <c r="A38" s="317"/>
      <c r="B38" s="308"/>
      <c r="C38" s="317"/>
      <c r="D38" s="309"/>
      <c r="E38" s="310"/>
      <c r="F38" s="310"/>
      <c r="G38" s="310"/>
      <c r="H38" s="170"/>
    </row>
    <row r="39" spans="1:8" s="160" customFormat="1" ht="27">
      <c r="A39" s="70"/>
      <c r="B39" s="55">
        <v>2</v>
      </c>
      <c r="C39" s="70" t="s">
        <v>136</v>
      </c>
      <c r="D39" s="214" t="str">
        <f>$D$4</f>
        <v xml:space="preserve">Data  </v>
      </c>
      <c r="E39" s="224" t="str">
        <f>$E$4</f>
        <v xml:space="preserve">Data  </v>
      </c>
      <c r="F39" s="224" t="str">
        <f>$F$4</f>
        <v xml:space="preserve">Data  </v>
      </c>
      <c r="G39" s="224" t="str">
        <f>$G$4</f>
        <v xml:space="preserve">Data  </v>
      </c>
      <c r="H39" s="170"/>
    </row>
    <row r="40" spans="1:8" s="160" customFormat="1" ht="11.1" customHeight="1">
      <c r="A40" s="83"/>
      <c r="B40" s="82"/>
      <c r="C40" s="83"/>
      <c r="D40" s="216"/>
      <c r="E40" s="226"/>
      <c r="F40" s="226"/>
      <c r="G40" s="226"/>
      <c r="H40" s="170"/>
    </row>
    <row r="41" spans="1:8" s="163" customFormat="1" ht="24.95" customHeight="1">
      <c r="A41" s="74" t="s">
        <v>3005</v>
      </c>
      <c r="B41" s="73" t="str">
        <f>'Key Vehicle Terms'!A40</f>
        <v>2.1</v>
      </c>
      <c r="C41" s="74" t="str">
        <f>INDEX('Key Vehicle Terms'!B:B,MATCH('Vehicle Overview'!$B41,'Key Vehicle Terms'!$A:$A,0))</f>
        <v xml:space="preserve">Vehicle Formation Date </v>
      </c>
      <c r="D41" s="209" t="str">
        <f>IF(ISBLANK(INDEX('Key Vehicle Terms'!D:D,MATCH('Vehicle Overview'!$B41,'Key Vehicle Terms'!$A:$A,0))),"",INDEX('Key Vehicle Terms'!D:D,MATCH('Vehicle Overview'!$B41,'Key Vehicle Terms'!$A:$A,0)))</f>
        <v/>
      </c>
      <c r="E41" s="129"/>
      <c r="F41" s="129"/>
      <c r="G41" s="129"/>
      <c r="H41" s="343"/>
    </row>
    <row r="42" spans="1:8" s="163" customFormat="1" ht="24.95" customHeight="1">
      <c r="A42" s="72" t="s">
        <v>2538</v>
      </c>
      <c r="B42" s="75" t="str">
        <f>'Key Vehicle Terms'!A41</f>
        <v>2.2</v>
      </c>
      <c r="C42" s="72" t="str">
        <f>INDEX('Key Vehicle Terms'!B:B,MATCH('Vehicle Overview'!$B42,'Key Vehicle Terms'!$A:$A,0))</f>
        <v>Final Capital Closing Date</v>
      </c>
      <c r="D42" s="192" t="str">
        <f>IF(ISBLANK(INDEX('Key Vehicle Terms'!D:D,MATCH('Vehicle Overview'!$B42,'Key Vehicle Terms'!$A:$A,0))),"",INDEX('Key Vehicle Terms'!D:D,MATCH('Vehicle Overview'!$B42,'Key Vehicle Terms'!$A:$A,0)))</f>
        <v/>
      </c>
      <c r="E42" s="129"/>
      <c r="F42" s="129"/>
      <c r="G42" s="129"/>
      <c r="H42" s="170"/>
    </row>
    <row r="43" spans="1:8" s="163" customFormat="1" ht="24.95" customHeight="1">
      <c r="A43" s="74" t="s">
        <v>2539</v>
      </c>
      <c r="B43" s="73" t="str">
        <f>'Key Vehicle Terms'!A42</f>
        <v>2.3</v>
      </c>
      <c r="C43" s="74" t="str">
        <f>INDEX('Key Vehicle Terms'!B:B,MATCH('Vehicle Overview'!$B43,'Key Vehicle Terms'!$A:$A,0))</f>
        <v>Start of Investment Period Date</v>
      </c>
      <c r="D43" s="209" t="str">
        <f>IF(ISBLANK(INDEX('Key Vehicle Terms'!D:D,MATCH('Vehicle Overview'!$B43,'Key Vehicle Terms'!$A:$A,0))),"",INDEX('Key Vehicle Terms'!D:D,MATCH('Vehicle Overview'!$B43,'Key Vehicle Terms'!$A:$A,0)))</f>
        <v/>
      </c>
      <c r="E43" s="129"/>
      <c r="F43" s="129"/>
      <c r="G43" s="129"/>
      <c r="H43" s="170"/>
    </row>
    <row r="44" spans="1:8" s="163" customFormat="1" ht="24.95" customHeight="1">
      <c r="A44" s="72" t="s">
        <v>2540</v>
      </c>
      <c r="B44" s="75" t="str">
        <f>'Key Vehicle Terms'!A43</f>
        <v>2.4</v>
      </c>
      <c r="C44" s="72" t="str">
        <f>INDEX('Key Vehicle Terms'!B:B,MATCH('Vehicle Overview'!$B44,'Key Vehicle Terms'!$A:$A,0))</f>
        <v>End of Investment Period Date</v>
      </c>
      <c r="D44" s="192" t="str">
        <f>IF(ISBLANK(INDEX('Key Vehicle Terms'!D:D,MATCH('Vehicle Overview'!$B44,'Key Vehicle Terms'!$A:$A,0))),"",INDEX('Key Vehicle Terms'!D:D,MATCH('Vehicle Overview'!$B44,'Key Vehicle Terms'!$A:$A,0)))</f>
        <v/>
      </c>
      <c r="E44" s="129"/>
      <c r="F44" s="129"/>
      <c r="G44" s="129"/>
      <c r="H44" s="170"/>
    </row>
    <row r="45" spans="1:8" s="163" customFormat="1" ht="24.95" customHeight="1">
      <c r="A45" s="74" t="s">
        <v>3006</v>
      </c>
      <c r="B45" s="73" t="str">
        <f>'Key Vehicle Terms'!A44</f>
        <v>2.5</v>
      </c>
      <c r="C45" s="74" t="str">
        <f>INDEX('Key Vehicle Terms'!B:B,MATCH('Vehicle Overview'!$B45,'Key Vehicle Terms'!$A:$A,0))</f>
        <v>Termination Date</v>
      </c>
      <c r="D45" s="209" t="str">
        <f>IF(ISBLANK(INDEX('Key Vehicle Terms'!D:D,MATCH('Vehicle Overview'!$B45,'Key Vehicle Terms'!$A:$A,0))),"",INDEX('Key Vehicle Terms'!D:D,MATCH('Vehicle Overview'!$B45,'Key Vehicle Terms'!$A:$A,0)))</f>
        <v/>
      </c>
      <c r="E45" s="129"/>
      <c r="F45" s="129"/>
      <c r="G45" s="129"/>
      <c r="H45" s="343"/>
    </row>
    <row r="46" spans="1:8" s="163" customFormat="1" ht="24.95" customHeight="1">
      <c r="A46" s="72" t="s">
        <v>3007</v>
      </c>
      <c r="B46" s="75" t="str">
        <f>'Key Vehicle Terms'!A45</f>
        <v>2.6</v>
      </c>
      <c r="C46" s="72" t="str">
        <f>INDEX('Key Vehicle Terms'!B:B,MATCH('Vehicle Overview'!$B46,'Key Vehicle Terms'!$A:$A,0))</f>
        <v>Extension Term</v>
      </c>
      <c r="D46" s="191" t="str">
        <f>IF(ISBLANK(INDEX('Key Vehicle Terms'!D:D,MATCH('Vehicle Overview'!$B46,'Key Vehicle Terms'!$A:$A,0))),"",INDEX('Key Vehicle Terms'!D:D,MATCH('Vehicle Overview'!$B46,'Key Vehicle Terms'!$A:$A,0)))</f>
        <v/>
      </c>
      <c r="E46" s="110"/>
      <c r="F46" s="110"/>
      <c r="G46" s="110"/>
      <c r="H46" s="343"/>
    </row>
    <row r="47" spans="1:8" s="163" customFormat="1" ht="24.95" customHeight="1">
      <c r="A47" s="74" t="s">
        <v>2541</v>
      </c>
      <c r="B47" s="73" t="str">
        <f>'Key Vehicle Terms'!A46</f>
        <v>2.7</v>
      </c>
      <c r="C47" s="74" t="str">
        <f>INDEX('Key Vehicle Terms'!B:B,MATCH('Vehicle Overview'!$B47,'Key Vehicle Terms'!$A:$A,0))</f>
        <v>Vehicle Term</v>
      </c>
      <c r="D47" s="208" t="str">
        <f>IF(ISBLANK(INDEX('Key Vehicle Terms'!D:D,MATCH('Vehicle Overview'!$B47,'Key Vehicle Terms'!$A:$A,0))),"",INDEX('Key Vehicle Terms'!D:D,MATCH('Vehicle Overview'!$B47,'Key Vehicle Terms'!$A:$A,0)))</f>
        <v/>
      </c>
      <c r="E47" s="110"/>
      <c r="F47" s="110"/>
      <c r="G47" s="110"/>
      <c r="H47" s="170"/>
    </row>
    <row r="48" spans="1:8" s="163" customFormat="1" ht="24.95" customHeight="1">
      <c r="A48" s="72" t="s">
        <v>2542</v>
      </c>
      <c r="B48" s="75" t="str">
        <f>'Key Vehicle Terms'!A47</f>
        <v>2.8</v>
      </c>
      <c r="C48" s="72" t="str">
        <f>INDEX('Key Vehicle Terms'!B:B,MATCH('Vehicle Overview'!$B48,'Key Vehicle Terms'!$A:$A,0))</f>
        <v>Inception Date</v>
      </c>
      <c r="D48" s="192" t="str">
        <f>IF(ISBLANK(INDEX('Key Vehicle Terms'!D:D,MATCH('Vehicle Overview'!$B48,'Key Vehicle Terms'!$A:$A,0))),"",INDEX('Key Vehicle Terms'!D:D,MATCH('Vehicle Overview'!$B48,'Key Vehicle Terms'!$A:$A,0)))</f>
        <v/>
      </c>
      <c r="E48" s="129"/>
      <c r="F48" s="129"/>
      <c r="G48" s="129"/>
      <c r="H48" s="170"/>
    </row>
    <row r="49" spans="1:8" s="163" customFormat="1" ht="24.95" customHeight="1">
      <c r="A49" s="74" t="s">
        <v>2543</v>
      </c>
      <c r="B49" s="73" t="str">
        <f>'Key Vehicle Terms'!A48</f>
        <v>2.9</v>
      </c>
      <c r="C49" s="74" t="str">
        <f>INDEX('Key Vehicle Terms'!B:B,MATCH('Vehicle Overview'!$B49,'Key Vehicle Terms'!$A:$A,0))</f>
        <v>Other specific critical date</v>
      </c>
      <c r="D49" s="209" t="str">
        <f>IF(ISBLANK(INDEX('Key Vehicle Terms'!D:D,MATCH('Vehicle Overview'!$B49,'Key Vehicle Terms'!$A:$A,0))),"",INDEX('Key Vehicle Terms'!D:D,MATCH('Vehicle Overview'!$B49,'Key Vehicle Terms'!$A:$A,0)))</f>
        <v/>
      </c>
      <c r="E49" s="129"/>
      <c r="F49" s="129"/>
      <c r="G49" s="129"/>
      <c r="H49" s="170"/>
    </row>
    <row r="50" spans="1:8" s="163" customFormat="1" ht="24.95" customHeight="1">
      <c r="A50" s="72" t="s">
        <v>2544</v>
      </c>
      <c r="B50" s="75" t="str">
        <f>'Key Vehicle Terms'!A49</f>
        <v>2.10</v>
      </c>
      <c r="C50" s="72" t="str">
        <f>INDEX('Key Vehicle Terms'!B:B,MATCH('Vehicle Overview'!$B50,'Key Vehicle Terms'!$A:$A,0))</f>
        <v>Other specific critical date</v>
      </c>
      <c r="D50" s="192" t="str">
        <f>IF(ISBLANK(INDEX('Key Vehicle Terms'!D:D,MATCH('Vehicle Overview'!$B50,'Key Vehicle Terms'!$A:$A,0))),"",INDEX('Key Vehicle Terms'!D:D,MATCH('Vehicle Overview'!$B50,'Key Vehicle Terms'!$A:$A,0)))</f>
        <v/>
      </c>
      <c r="E50" s="129"/>
      <c r="F50" s="129"/>
      <c r="G50" s="129"/>
      <c r="H50" s="170"/>
    </row>
    <row r="51" spans="1:8" s="163" customFormat="1" ht="27">
      <c r="A51" s="308"/>
      <c r="B51" s="324"/>
      <c r="C51" s="308"/>
      <c r="D51" s="309"/>
      <c r="E51" s="310"/>
      <c r="F51" s="310"/>
      <c r="G51" s="310"/>
      <c r="H51" s="170"/>
    </row>
    <row r="52" spans="1:8" s="160" customFormat="1" ht="27">
      <c r="A52" s="70"/>
      <c r="B52" s="55">
        <v>3</v>
      </c>
      <c r="C52" s="70" t="s">
        <v>165</v>
      </c>
      <c r="D52" s="214" t="str">
        <f>$D$4</f>
        <v xml:space="preserve">Data  </v>
      </c>
      <c r="E52" s="224" t="str">
        <f>$E$4</f>
        <v xml:space="preserve">Data  </v>
      </c>
      <c r="F52" s="224" t="str">
        <f>$F$4</f>
        <v xml:space="preserve">Data  </v>
      </c>
      <c r="G52" s="224" t="str">
        <f>$G$4</f>
        <v xml:space="preserve">Data  </v>
      </c>
      <c r="H52" s="170"/>
    </row>
    <row r="53" spans="1:8" s="160" customFormat="1" ht="11.1" customHeight="1">
      <c r="A53" s="82"/>
      <c r="B53" s="54"/>
      <c r="C53" s="82"/>
      <c r="D53" s="215"/>
      <c r="E53" s="195"/>
      <c r="F53" s="195"/>
      <c r="G53" s="195"/>
      <c r="H53" s="170"/>
    </row>
    <row r="54" spans="1:8" s="163" customFormat="1" ht="24.95" customHeight="1">
      <c r="A54" s="72" t="s">
        <v>3008</v>
      </c>
      <c r="B54" s="75" t="str">
        <f>'Vehicle Level Data'!A5</f>
        <v>3.1</v>
      </c>
      <c r="C54" s="72" t="str">
        <f>INDEX('Vehicle Level Data'!B:B,MATCH('Vehicle Overview'!$B54,'Vehicle Level Data'!$A:$A,0))</f>
        <v>Gross Asset Value of Vehicle (GAV)</v>
      </c>
      <c r="D54" s="183" t="str">
        <f>IF(ISBLANK(INDEX('Vehicle Level Data'!D:D,MATCH('Vehicle Overview'!$B54,'Vehicle Level Data'!$A:$A,0))),"",INDEX('Vehicle Level Data'!D:D,MATCH('Vehicle Overview'!$B54,'Vehicle Level Data'!$A:$A,0)))</f>
        <v/>
      </c>
      <c r="E54" s="123"/>
      <c r="F54" s="123"/>
      <c r="G54" s="123"/>
      <c r="H54" s="343"/>
    </row>
    <row r="55" spans="1:8" s="163" customFormat="1" ht="24.95" customHeight="1">
      <c r="A55" s="74" t="s">
        <v>3009</v>
      </c>
      <c r="B55" s="73" t="str">
        <f>'Vehicle Level Data'!A6</f>
        <v>3.2</v>
      </c>
      <c r="C55" s="74" t="str">
        <f>INDEX('Vehicle Level Data'!B:B,MATCH('Vehicle Overview'!$B55,'Vehicle Level Data'!$A:$A,0))</f>
        <v>Net Asset Value of Vehicle (NAV)</v>
      </c>
      <c r="D55" s="207" t="str">
        <f>IF(ISBLANK(INDEX('Vehicle Level Data'!D:D,MATCH('Vehicle Overview'!$B55,'Vehicle Level Data'!$A:$A,0))),"",INDEX('Vehicle Level Data'!D:D,MATCH('Vehicle Overview'!$B55,'Vehicle Level Data'!$A:$A,0)))</f>
        <v/>
      </c>
      <c r="E55" s="187"/>
      <c r="F55" s="187"/>
      <c r="G55" s="187"/>
      <c r="H55" s="343"/>
    </row>
    <row r="56" spans="1:8" s="163" customFormat="1" ht="24.95" customHeight="1">
      <c r="A56" s="72" t="s">
        <v>3010</v>
      </c>
      <c r="B56" s="75" t="str">
        <f>'Vehicle Level Data'!A7</f>
        <v>3.3</v>
      </c>
      <c r="C56" s="72" t="str">
        <f>INDEX('Vehicle Level Data'!B:B,MATCH('Vehicle Overview'!$B56,'Vehicle Level Data'!$A:$A,0))</f>
        <v>Cash and Cash Equivalents</v>
      </c>
      <c r="D56" s="183" t="str">
        <f>IF(ISBLANK(INDEX('Vehicle Level Data'!D:D,MATCH('Vehicle Overview'!$B56,'Vehicle Level Data'!$A:$A,0))),"",INDEX('Vehicle Level Data'!D:D,MATCH('Vehicle Overview'!$B56,'Vehicle Level Data'!$A:$A,0)))</f>
        <v/>
      </c>
      <c r="E56" s="123"/>
      <c r="F56" s="123"/>
      <c r="G56" s="123"/>
      <c r="H56" s="343"/>
    </row>
    <row r="57" spans="1:8" s="163" customFormat="1" ht="24.95" customHeight="1">
      <c r="A57" s="74" t="s">
        <v>2545</v>
      </c>
      <c r="B57" s="73" t="str">
        <f>'Vehicle Level Data'!A8</f>
        <v>3.4</v>
      </c>
      <c r="C57" s="74" t="str">
        <f>INDEX('Vehicle Level Data'!B:B,MATCH('Vehicle Overview'!$B57,'Vehicle Level Data'!$A:$A,0))</f>
        <v>Total Number of Outstanding Shares (if applicable)</v>
      </c>
      <c r="D57" s="207" t="str">
        <f>IF(ISBLANK(INDEX('Vehicle Level Data'!D:D,MATCH('Vehicle Overview'!$B57,'Vehicle Level Data'!$A:$A,0))),"",INDEX('Vehicle Level Data'!D:D,MATCH('Vehicle Overview'!$B57,'Vehicle Level Data'!$A:$A,0)))</f>
        <v/>
      </c>
      <c r="E57" s="123"/>
      <c r="F57" s="123"/>
      <c r="G57" s="123"/>
      <c r="H57" s="170"/>
    </row>
    <row r="58" spans="1:8" s="163" customFormat="1" ht="24.95" customHeight="1">
      <c r="A58" s="72" t="s">
        <v>2546</v>
      </c>
      <c r="B58" s="75" t="str">
        <f>'Vehicle Level Data'!A9</f>
        <v>3.5</v>
      </c>
      <c r="C58" s="72" t="str">
        <f>INDEX('Vehicle Level Data'!B:B,MATCH('Vehicle Overview'!$B58,'Vehicle Level Data'!$A:$A,0))</f>
        <v>% of Real Estate Assets Valued during the Reporting Period, Externally</v>
      </c>
      <c r="D58" s="363" t="str">
        <f>IF(ISBLANK(INDEX('Vehicle Level Data'!D:D,MATCH('Vehicle Overview'!$B58,'Vehicle Level Data'!$A:$A,0))),"",INDEX('Vehicle Level Data'!D:D,MATCH('Vehicle Overview'!$B58,'Vehicle Level Data'!$A:$A,0)))</f>
        <v/>
      </c>
      <c r="E58" s="100"/>
      <c r="F58" s="100"/>
      <c r="G58" s="100"/>
      <c r="H58" s="170"/>
    </row>
    <row r="59" spans="1:8" s="163" customFormat="1" ht="24.95" customHeight="1">
      <c r="A59" s="74" t="s">
        <v>2547</v>
      </c>
      <c r="B59" s="73" t="str">
        <f>'Vehicle Level Data'!A10</f>
        <v>3.6</v>
      </c>
      <c r="C59" s="74" t="str">
        <f>INDEX('Vehicle Level Data'!B:B,MATCH('Vehicle Overview'!$B59,'Vehicle Level Data'!$A:$A,0))</f>
        <v>% of Real Estate Assets Valued during the Reporting Period, Internally</v>
      </c>
      <c r="D59" s="365" t="str">
        <f>IF(ISBLANK(INDEX('Vehicle Level Data'!D:D,MATCH('Vehicle Overview'!$B59,'Vehicle Level Data'!$A:$A,0))),"",INDEX('Vehicle Level Data'!D:D,MATCH('Vehicle Overview'!$B59,'Vehicle Level Data'!$A:$A,0)))</f>
        <v/>
      </c>
      <c r="E59" s="100"/>
      <c r="F59" s="100"/>
      <c r="G59" s="100"/>
      <c r="H59" s="170"/>
    </row>
    <row r="60" spans="1:8" s="163" customFormat="1" ht="27">
      <c r="A60" s="308"/>
      <c r="B60" s="313"/>
      <c r="C60" s="308"/>
      <c r="D60" s="309"/>
      <c r="E60" s="310"/>
      <c r="F60" s="310"/>
      <c r="G60" s="310"/>
      <c r="H60" s="170"/>
    </row>
    <row r="61" spans="1:8" s="163" customFormat="1" ht="36">
      <c r="A61" s="70"/>
      <c r="B61" s="55">
        <v>4</v>
      </c>
      <c r="C61" s="70" t="s">
        <v>1134</v>
      </c>
      <c r="D61" s="214" t="str">
        <f>$D$4</f>
        <v xml:space="preserve">Data  </v>
      </c>
      <c r="E61" s="224" t="str">
        <f>$E$4</f>
        <v xml:space="preserve">Data  </v>
      </c>
      <c r="F61" s="224" t="str">
        <f>$F$4</f>
        <v xml:space="preserve">Data  </v>
      </c>
      <c r="G61" s="224" t="str">
        <f>$G$4</f>
        <v xml:space="preserve">Data  </v>
      </c>
      <c r="H61" s="170"/>
    </row>
    <row r="62" spans="1:8" s="163" customFormat="1" ht="11.1" customHeight="1">
      <c r="A62" s="82"/>
      <c r="B62" s="54"/>
      <c r="C62" s="82"/>
      <c r="D62" s="215"/>
      <c r="E62" s="195"/>
      <c r="F62" s="195"/>
      <c r="G62" s="195"/>
      <c r="H62" s="170"/>
    </row>
    <row r="63" spans="1:8" s="160" customFormat="1" ht="24.95" customHeight="1">
      <c r="A63" s="72" t="s">
        <v>2548</v>
      </c>
      <c r="B63" s="75" t="str">
        <f>'Vehicle Level Data'!A14</f>
        <v>4.1</v>
      </c>
      <c r="C63" s="72" t="str">
        <f>INDEX('Vehicle Level Data'!B:B,MATCH('Vehicle Overview'!$B63,'Vehicle Level Data'!$A:$A,0))</f>
        <v>Net Asset Value of Vehicle (NAV)</v>
      </c>
      <c r="D63" s="183">
        <f>IF(ISBLANK(INDEX('Vehicle Level Data'!D:D,MATCH('Vehicle Overview'!$B63,'Vehicle Level Data'!$A:$A,0))),"",INDEX('Vehicle Level Data'!D:D,MATCH('Vehicle Overview'!$B63,'Vehicle Level Data'!$A:$A,0)))</f>
        <v>0</v>
      </c>
      <c r="E63" s="187"/>
      <c r="F63" s="187"/>
      <c r="G63" s="187"/>
      <c r="H63" s="170"/>
    </row>
    <row r="64" spans="1:8" s="160" customFormat="1" ht="24.95" customHeight="1">
      <c r="A64" s="74" t="s">
        <v>2549</v>
      </c>
      <c r="B64" s="73" t="str">
        <f>'Vehicle Level Data'!A15</f>
        <v>4.1.1</v>
      </c>
      <c r="C64" s="74" t="str">
        <f>INDEX('Vehicle Level Data'!B:B,MATCH('Vehicle Overview'!$B64,'Vehicle Level Data'!$A:$A,0))</f>
        <v>Effect of Reclassifying Shareholders' Loans and Hybrid Capital Instruments</v>
      </c>
      <c r="D64" s="207" t="str">
        <f>IF(ISBLANK(INDEX('Vehicle Level Data'!D:D,MATCH('Vehicle Overview'!$B64,'Vehicle Level Data'!$A:$A,0))),"",INDEX('Vehicle Level Data'!D:D,MATCH('Vehicle Overview'!$B64,'Vehicle Level Data'!$A:$A,0)))</f>
        <v/>
      </c>
      <c r="E64" s="123"/>
      <c r="F64" s="123"/>
      <c r="G64" s="123"/>
      <c r="H64" s="170"/>
    </row>
    <row r="65" spans="1:8" s="163" customFormat="1" ht="24.95" customHeight="1">
      <c r="A65" s="72" t="s">
        <v>2550</v>
      </c>
      <c r="B65" s="75" t="str">
        <f>'Vehicle Level Data'!A16</f>
        <v>4.1.2</v>
      </c>
      <c r="C65" s="72" t="str">
        <f>INDEX('Vehicle Level Data'!B:B,MATCH('Vehicle Overview'!$B65,'Vehicle Level Data'!$A:$A,0))</f>
        <v>Effect of Dividends Recorded as a Liability which have not been Distributed</v>
      </c>
      <c r="D65" s="183" t="str">
        <f>IF(ISBLANK(INDEX('Vehicle Level Data'!D:D,MATCH('Vehicle Overview'!$B65,'Vehicle Level Data'!$A:$A,0))),"",INDEX('Vehicle Level Data'!D:D,MATCH('Vehicle Overview'!$B65,'Vehicle Level Data'!$A:$A,0)))</f>
        <v/>
      </c>
      <c r="E65" s="123"/>
      <c r="F65" s="123"/>
      <c r="G65" s="123"/>
      <c r="H65" s="170"/>
    </row>
    <row r="66" spans="1:8" s="163" customFormat="1" ht="24.95" customHeight="1">
      <c r="A66" s="74" t="s">
        <v>2551</v>
      </c>
      <c r="B66" s="73" t="str">
        <f>'Vehicle Level Data'!A17</f>
        <v>4.2</v>
      </c>
      <c r="C66" s="74" t="str">
        <f>INDEX('Vehicle Level Data'!B:B,MATCH('Vehicle Overview'!$B66,'Vehicle Level Data'!$A:$A,0))</f>
        <v>NAV after Reclassification of Equity such as Interests and Dividends yet to be Distributed</v>
      </c>
      <c r="D66" s="207">
        <f>IF(ISBLANK(INDEX('Vehicle Level Data'!D:D,MATCH('Vehicle Overview'!$B66,'Vehicle Level Data'!$A:$A,0))),"",INDEX('Vehicle Level Data'!D:D,MATCH('Vehicle Overview'!$B66,'Vehicle Level Data'!$A:$A,0)))</f>
        <v>0</v>
      </c>
      <c r="E66" s="123"/>
      <c r="F66" s="123"/>
      <c r="G66" s="123"/>
      <c r="H66" s="170"/>
    </row>
    <row r="67" spans="1:8" s="163" customFormat="1" ht="24.95" customHeight="1">
      <c r="A67" s="72" t="s">
        <v>2552</v>
      </c>
      <c r="B67" s="75" t="str">
        <f>'Vehicle Level Data'!A18</f>
        <v>4.2.1</v>
      </c>
      <c r="C67" s="72" t="str">
        <f>INDEX('Vehicle Level Data'!B:B,MATCH('Vehicle Overview'!$B67,'Vehicle Level Data'!$A:$A,0))</f>
        <v>Revaluation to Fair Value of Investment Properties</v>
      </c>
      <c r="D67" s="183" t="str">
        <f>IF(ISBLANK(INDEX('Vehicle Level Data'!D:D,MATCH('Vehicle Overview'!$B67,'Vehicle Level Data'!$A:$A,0))),"",INDEX('Vehicle Level Data'!D:D,MATCH('Vehicle Overview'!$B67,'Vehicle Level Data'!$A:$A,0)))</f>
        <v/>
      </c>
      <c r="E67" s="123"/>
      <c r="F67" s="123"/>
      <c r="G67" s="123"/>
      <c r="H67" s="170"/>
    </row>
    <row r="68" spans="1:8" s="163" customFormat="1" ht="24.95" customHeight="1">
      <c r="A68" s="74" t="s">
        <v>2893</v>
      </c>
      <c r="B68" s="73" t="str">
        <f>'Vehicle Level Data'!A19</f>
        <v>4.2.2</v>
      </c>
      <c r="C68" s="74" t="str">
        <f>INDEX('Vehicle Level Data'!B:B,MATCH('Vehicle Overview'!$B68,'Vehicle Level Data'!$A:$A,0))</f>
        <v>Revaluation to Fair Value of Self-Constructed or Developed Investment Property</v>
      </c>
      <c r="D68" s="207" t="str">
        <f>IF(ISBLANK(INDEX('Vehicle Level Data'!D:D,MATCH('Vehicle Overview'!$B68,'Vehicle Level Data'!$A:$A,0))),"",INDEX('Vehicle Level Data'!D:D,MATCH('Vehicle Overview'!$B68,'Vehicle Level Data'!$A:$A,0)))</f>
        <v/>
      </c>
      <c r="E68" s="123"/>
      <c r="F68" s="123"/>
      <c r="G68" s="123"/>
      <c r="H68" s="170"/>
    </row>
    <row r="69" spans="1:8" s="163" customFormat="1" ht="24.95" customHeight="1">
      <c r="A69" s="72" t="s">
        <v>2553</v>
      </c>
      <c r="B69" s="75" t="str">
        <f>'Vehicle Level Data'!A20</f>
        <v>4.2.3</v>
      </c>
      <c r="C69" s="72" t="str">
        <f>INDEX('Vehicle Level Data'!B:B,MATCH('Vehicle Overview'!$B69,'Vehicle Level Data'!$A:$A,0))</f>
        <v>Revaluation to Fair Value of Property Held for Sale</v>
      </c>
      <c r="D69" s="183" t="str">
        <f>IF(ISBLANK(INDEX('Vehicle Level Data'!D:D,MATCH('Vehicle Overview'!$B69,'Vehicle Level Data'!$A:$A,0))),"",INDEX('Vehicle Level Data'!D:D,MATCH('Vehicle Overview'!$B69,'Vehicle Level Data'!$A:$A,0)))</f>
        <v/>
      </c>
      <c r="E69" s="123"/>
      <c r="F69" s="123"/>
      <c r="G69" s="123"/>
      <c r="H69" s="170"/>
    </row>
    <row r="70" spans="1:8" s="163" customFormat="1" ht="24.95" customHeight="1">
      <c r="A70" s="74" t="s">
        <v>2554</v>
      </c>
      <c r="B70" s="73" t="str">
        <f>'Vehicle Level Data'!A21</f>
        <v>4.2.4</v>
      </c>
      <c r="C70" s="74" t="str">
        <f>INDEX('Vehicle Level Data'!B:B,MATCH('Vehicle Overview'!$B70,'Vehicle Level Data'!$A:$A,0))</f>
        <v>Revaluation to Fair Value of Property that is Leased to Tenants under a Finance Lease</v>
      </c>
      <c r="D70" s="207" t="str">
        <f>IF(ISBLANK(INDEX('Vehicle Level Data'!D:D,MATCH('Vehicle Overview'!$B70,'Vehicle Level Data'!$A:$A,0))),"",INDEX('Vehicle Level Data'!D:D,MATCH('Vehicle Overview'!$B70,'Vehicle Level Data'!$A:$A,0)))</f>
        <v/>
      </c>
      <c r="E70" s="123"/>
      <c r="F70" s="123"/>
      <c r="G70" s="123"/>
      <c r="H70" s="170"/>
    </row>
    <row r="71" spans="1:8" s="163" customFormat="1" ht="24.95" customHeight="1">
      <c r="A71" s="72" t="s">
        <v>2555</v>
      </c>
      <c r="B71" s="75" t="str">
        <f>'Vehicle Level Data'!A22</f>
        <v>4.2.5</v>
      </c>
      <c r="C71" s="72" t="str">
        <f>INDEX('Vehicle Level Data'!B:B,MATCH('Vehicle Overview'!$B71,'Vehicle Level Data'!$A:$A,0))</f>
        <v>Revaluation to Fair Value of Real Estate Asset held as Inventory</v>
      </c>
      <c r="D71" s="183" t="str">
        <f>IF(ISBLANK(INDEX('Vehicle Level Data'!D:D,MATCH('Vehicle Overview'!$B71,'Vehicle Level Data'!$A:$A,0))),"",INDEX('Vehicle Level Data'!D:D,MATCH('Vehicle Overview'!$B71,'Vehicle Level Data'!$A:$A,0)))</f>
        <v/>
      </c>
      <c r="E71" s="123"/>
      <c r="F71" s="123"/>
      <c r="G71" s="123"/>
      <c r="H71" s="170"/>
    </row>
    <row r="72" spans="1:8" s="163" customFormat="1" ht="24.95" customHeight="1">
      <c r="A72" s="74" t="s">
        <v>2556</v>
      </c>
      <c r="B72" s="73" t="str">
        <f>'Vehicle Level Data'!A23</f>
        <v>4.2.6</v>
      </c>
      <c r="C72" s="74" t="str">
        <f>INDEX('Vehicle Level Data'!B:B,MATCH('Vehicle Overview'!$B72,'Vehicle Level Data'!$A:$A,0))</f>
        <v>Revaluation to Fair Value of Other Investments in Real Assets</v>
      </c>
      <c r="D72" s="207" t="str">
        <f>IF(ISBLANK(INDEX('Vehicle Level Data'!D:D,MATCH('Vehicle Overview'!$B72,'Vehicle Level Data'!$A:$A,0))),"",INDEX('Vehicle Level Data'!D:D,MATCH('Vehicle Overview'!$B72,'Vehicle Level Data'!$A:$A,0)))</f>
        <v/>
      </c>
      <c r="E72" s="123"/>
      <c r="F72" s="123"/>
      <c r="G72" s="123"/>
      <c r="H72" s="170"/>
    </row>
    <row r="73" spans="1:8" s="163" customFormat="1" ht="24.95" customHeight="1">
      <c r="A73" s="72" t="s">
        <v>2557</v>
      </c>
      <c r="B73" s="75" t="str">
        <f>'Vehicle Level Data'!A24</f>
        <v>4.2.7</v>
      </c>
      <c r="C73" s="72" t="str">
        <f>INDEX('Vehicle Level Data'!B:B,MATCH('Vehicle Overview'!$B73,'Vehicle Level Data'!$A:$A,0))</f>
        <v>Revaluation to Fair Value of Indirect Investments Not Consolidated</v>
      </c>
      <c r="D73" s="183" t="str">
        <f>IF(ISBLANK(INDEX('Vehicle Level Data'!D:D,MATCH('Vehicle Overview'!$B73,'Vehicle Level Data'!$A:$A,0))),"",INDEX('Vehicle Level Data'!D:D,MATCH('Vehicle Overview'!$B73,'Vehicle Level Data'!$A:$A,0)))</f>
        <v/>
      </c>
      <c r="E73" s="123"/>
      <c r="F73" s="123"/>
      <c r="G73" s="123"/>
      <c r="H73" s="170"/>
    </row>
    <row r="74" spans="1:8" s="163" customFormat="1" ht="24.95" customHeight="1">
      <c r="A74" s="74" t="s">
        <v>2558</v>
      </c>
      <c r="B74" s="73" t="str">
        <f>'Vehicle Level Data'!A25</f>
        <v>4.2.8</v>
      </c>
      <c r="C74" s="74" t="str">
        <f>INDEX('Vehicle Level Data'!B:B,MATCH('Vehicle Overview'!$B74,'Vehicle Level Data'!$A:$A,0))</f>
        <v>Revaluation to Fair Value of Financial Assets and Financial Liabilities</v>
      </c>
      <c r="D74" s="207" t="str">
        <f>IF(ISBLANK(INDEX('Vehicle Level Data'!D:D,MATCH('Vehicle Overview'!$B74,'Vehicle Level Data'!$A:$A,0))),"",INDEX('Vehicle Level Data'!D:D,MATCH('Vehicle Overview'!$B74,'Vehicle Level Data'!$A:$A,0)))</f>
        <v/>
      </c>
      <c r="E74" s="123"/>
      <c r="F74" s="123"/>
      <c r="G74" s="123"/>
      <c r="H74" s="170"/>
    </row>
    <row r="75" spans="1:8" s="163" customFormat="1" ht="24.95" customHeight="1">
      <c r="A75" s="72" t="s">
        <v>2559</v>
      </c>
      <c r="B75" s="75" t="str">
        <f>'Vehicle Level Data'!A26</f>
        <v>4.2.9</v>
      </c>
      <c r="C75" s="72" t="str">
        <f>INDEX('Vehicle Level Data'!B:B,MATCH('Vehicle Overview'!$B75,'Vehicle Level Data'!$A:$A,0))</f>
        <v>Revaluation to Fair Value of Construction Contracts for Third Parties</v>
      </c>
      <c r="D75" s="183" t="str">
        <f>IF(ISBLANK(INDEX('Vehicle Level Data'!D:D,MATCH('Vehicle Overview'!$B75,'Vehicle Level Data'!$A:$A,0))),"",INDEX('Vehicle Level Data'!D:D,MATCH('Vehicle Overview'!$B75,'Vehicle Level Data'!$A:$A,0)))</f>
        <v/>
      </c>
      <c r="E75" s="123"/>
      <c r="F75" s="123"/>
      <c r="G75" s="123"/>
      <c r="H75" s="170"/>
    </row>
    <row r="76" spans="1:8" s="163" customFormat="1" ht="24.95" customHeight="1">
      <c r="A76" s="74" t="s">
        <v>2560</v>
      </c>
      <c r="B76" s="73" t="str">
        <f>'Vehicle Level Data'!A27</f>
        <v>4.2.10</v>
      </c>
      <c r="C76" s="74" t="str">
        <f>INDEX('Vehicle Level Data'!B:B,MATCH('Vehicle Overview'!$B76,'Vehicle Level Data'!$A:$A,0))</f>
        <v>Set-up Costs (amortised over five years)</v>
      </c>
      <c r="D76" s="207" t="str">
        <f>IF(ISBLANK(INDEX('Vehicle Level Data'!D:D,MATCH('Vehicle Overview'!$B76,'Vehicle Level Data'!$A:$A,0))),"",INDEX('Vehicle Level Data'!D:D,MATCH('Vehicle Overview'!$B76,'Vehicle Level Data'!$A:$A,0)))</f>
        <v/>
      </c>
      <c r="E76" s="123"/>
      <c r="F76" s="123"/>
      <c r="G76" s="123"/>
      <c r="H76" s="170"/>
    </row>
    <row r="77" spans="1:8" s="163" customFormat="1" ht="24.95" customHeight="1">
      <c r="A77" s="72" t="s">
        <v>2561</v>
      </c>
      <c r="B77" s="75" t="str">
        <f>'Vehicle Level Data'!A28</f>
        <v>4.2.11</v>
      </c>
      <c r="C77" s="72" t="str">
        <f>INDEX('Vehicle Level Data'!B:B,MATCH('Vehicle Overview'!$B77,'Vehicle Level Data'!$A:$A,0))</f>
        <v>Acquisition Expenses (amortised over five years)</v>
      </c>
      <c r="D77" s="183" t="str">
        <f>IF(ISBLANK(INDEX('Vehicle Level Data'!D:D,MATCH('Vehicle Overview'!$B77,'Vehicle Level Data'!$A:$A,0))),"",INDEX('Vehicle Level Data'!D:D,MATCH('Vehicle Overview'!$B77,'Vehicle Level Data'!$A:$A,0)))</f>
        <v/>
      </c>
      <c r="E77" s="123"/>
      <c r="F77" s="123"/>
      <c r="G77" s="123"/>
      <c r="H77" s="170"/>
    </row>
    <row r="78" spans="1:8" s="163" customFormat="1" ht="24.95" customHeight="1">
      <c r="A78" s="74" t="s">
        <v>2562</v>
      </c>
      <c r="B78" s="73" t="str">
        <f>'Vehicle Level Data'!A29</f>
        <v>4.2.12</v>
      </c>
      <c r="C78" s="74" t="str">
        <f>INDEX('Vehicle Level Data'!B:B,MATCH('Vehicle Overview'!$B78,'Vehicle Level Data'!$A:$A,0))</f>
        <v>Contractual Fees</v>
      </c>
      <c r="D78" s="207" t="str">
        <f>IF(ISBLANK(INDEX('Vehicle Level Data'!D:D,MATCH('Vehicle Overview'!$B78,'Vehicle Level Data'!$A:$A,0))),"",INDEX('Vehicle Level Data'!D:D,MATCH('Vehicle Overview'!$B78,'Vehicle Level Data'!$A:$A,0)))</f>
        <v/>
      </c>
      <c r="E78" s="123"/>
      <c r="F78" s="123"/>
      <c r="G78" s="123"/>
      <c r="H78" s="170"/>
    </row>
    <row r="79" spans="1:8" s="163" customFormat="1" ht="24.95" customHeight="1">
      <c r="A79" s="72" t="s">
        <v>2563</v>
      </c>
      <c r="B79" s="75" t="str">
        <f>'Vehicle Level Data'!A30</f>
        <v>4.2.13</v>
      </c>
      <c r="C79" s="72" t="str">
        <f>INDEX('Vehicle Level Data'!B:B,MATCH('Vehicle Overview'!$B79,'Vehicle Level Data'!$A:$A,0))</f>
        <v>Revaluation to Fair Value of Savings of Purchaser's Costs such as Transfer Taxes</v>
      </c>
      <c r="D79" s="183" t="str">
        <f>IF(ISBLANK(INDEX('Vehicle Level Data'!D:D,MATCH('Vehicle Overview'!$B79,'Vehicle Level Data'!$A:$A,0))),"",INDEX('Vehicle Level Data'!D:D,MATCH('Vehicle Overview'!$B79,'Vehicle Level Data'!$A:$A,0)))</f>
        <v/>
      </c>
      <c r="E79" s="123"/>
      <c r="F79" s="123"/>
      <c r="G79" s="123"/>
      <c r="H79" s="170"/>
    </row>
    <row r="80" spans="1:8" s="163" customFormat="1" ht="24.95" customHeight="1">
      <c r="A80" s="74" t="s">
        <v>2564</v>
      </c>
      <c r="B80" s="73" t="str">
        <f>'Vehicle Level Data'!A31</f>
        <v>4.2.14</v>
      </c>
      <c r="C80" s="74" t="str">
        <f>INDEX('Vehicle Level Data'!B:B,MATCH('Vehicle Overview'!$B80,'Vehicle Level Data'!$A:$A,0))</f>
        <v>Revaluation to Fair Value of Deferred Taxes and Tax Effect of INREV NAV Adjustments</v>
      </c>
      <c r="D80" s="207" t="str">
        <f>IF(ISBLANK(INDEX('Vehicle Level Data'!D:D,MATCH('Vehicle Overview'!$B80,'Vehicle Level Data'!$A:$A,0))),"",INDEX('Vehicle Level Data'!D:D,MATCH('Vehicle Overview'!$B80,'Vehicle Level Data'!$A:$A,0)))</f>
        <v/>
      </c>
      <c r="E80" s="123"/>
      <c r="F80" s="123"/>
      <c r="G80" s="123"/>
      <c r="H80" s="170"/>
    </row>
    <row r="81" spans="1:8" s="163" customFormat="1" ht="24.95" customHeight="1">
      <c r="A81" s="72" t="s">
        <v>2565</v>
      </c>
      <c r="B81" s="75" t="str">
        <f>'Vehicle Level Data'!A32</f>
        <v>4.2.15</v>
      </c>
      <c r="C81" s="72" t="str">
        <f>INDEX('Vehicle Level Data'!B:B,MATCH('Vehicle Overview'!$B81,'Vehicle Level Data'!$A:$A,0))</f>
        <v xml:space="preserve">Effect of Subsidiaries having a Negative Equity (non-recourse) </v>
      </c>
      <c r="D81" s="183" t="str">
        <f>IF(ISBLANK(INDEX('Vehicle Level Data'!D:D,MATCH('Vehicle Overview'!$B81,'Vehicle Level Data'!$A:$A,0))),"",INDEX('Vehicle Level Data'!D:D,MATCH('Vehicle Overview'!$B81,'Vehicle Level Data'!$A:$A,0)))</f>
        <v/>
      </c>
      <c r="E81" s="123"/>
      <c r="F81" s="123"/>
      <c r="G81" s="123"/>
      <c r="H81" s="170"/>
    </row>
    <row r="82" spans="1:8" s="163" customFormat="1" ht="24.95" customHeight="1">
      <c r="A82" s="74" t="s">
        <v>2566</v>
      </c>
      <c r="B82" s="73" t="str">
        <f>'Vehicle Level Data'!A33</f>
        <v>4.2.16</v>
      </c>
      <c r="C82" s="74" t="str">
        <f>INDEX('Vehicle Level Data'!B:B,MATCH('Vehicle Overview'!$B82,'Vehicle Level Data'!$A:$A,0))</f>
        <v>Goodwill</v>
      </c>
      <c r="D82" s="207" t="str">
        <f>IF(ISBLANK(INDEX('Vehicle Level Data'!D:D,MATCH('Vehicle Overview'!$B82,'Vehicle Level Data'!$A:$A,0))),"",INDEX('Vehicle Level Data'!D:D,MATCH('Vehicle Overview'!$B82,'Vehicle Level Data'!$A:$A,0)))</f>
        <v/>
      </c>
      <c r="E82" s="123"/>
      <c r="F82" s="123"/>
      <c r="G82" s="123"/>
      <c r="H82" s="170"/>
    </row>
    <row r="83" spans="1:8" s="163" customFormat="1" ht="24.95" customHeight="1">
      <c r="A83" s="72" t="s">
        <v>2567</v>
      </c>
      <c r="B83" s="75" t="str">
        <f>'Vehicle Level Data'!A34</f>
        <v>4.2.17</v>
      </c>
      <c r="C83" s="72" t="str">
        <f>INDEX('Vehicle Level Data'!B:B,MATCH('Vehicle Overview'!$B83,'Vehicle Level Data'!$A:$A,0))</f>
        <v>Non-Controlling Interest Effects on the Above Adjustments</v>
      </c>
      <c r="D83" s="183" t="str">
        <f>IF(ISBLANK(INDEX('Vehicle Level Data'!D:D,MATCH('Vehicle Overview'!$B83,'Vehicle Level Data'!$A:$A,0))),"",INDEX('Vehicle Level Data'!D:D,MATCH('Vehicle Overview'!$B83,'Vehicle Level Data'!$A:$A,0)))</f>
        <v/>
      </c>
      <c r="E83" s="123"/>
      <c r="F83" s="123"/>
      <c r="G83" s="123"/>
      <c r="H83" s="170"/>
    </row>
    <row r="84" spans="1:8" s="163" customFormat="1" ht="24.95" customHeight="1">
      <c r="A84" s="74" t="s">
        <v>2568</v>
      </c>
      <c r="B84" s="73" t="str">
        <f>'Vehicle Level Data'!A35</f>
        <v>4.2.18</v>
      </c>
      <c r="C84" s="74" t="str">
        <f>INDEX('Vehicle Level Data'!B:B,MATCH('Vehicle Overview'!$B84,'Vehicle Level Data'!$A:$A,0))</f>
        <v>Other Specific Adjustments (I)</v>
      </c>
      <c r="D84" s="207" t="str">
        <f>IF(ISBLANK(INDEX('Vehicle Level Data'!D:D,MATCH('Vehicle Overview'!$B84,'Vehicle Level Data'!$A:$A,0))),"",INDEX('Vehicle Level Data'!D:D,MATCH('Vehicle Overview'!$B84,'Vehicle Level Data'!$A:$A,0)))</f>
        <v/>
      </c>
      <c r="E84" s="123"/>
      <c r="F84" s="123"/>
      <c r="G84" s="123"/>
      <c r="H84" s="170"/>
    </row>
    <row r="85" spans="1:8" s="163" customFormat="1" ht="24.95" customHeight="1">
      <c r="A85" s="72" t="s">
        <v>2569</v>
      </c>
      <c r="B85" s="75" t="str">
        <f>'Vehicle Level Data'!A36</f>
        <v>4.2.19</v>
      </c>
      <c r="C85" s="72" t="str">
        <f>INDEX('Vehicle Level Data'!B:B,MATCH('Vehicle Overview'!$B85,'Vehicle Level Data'!$A:$A,0))</f>
        <v>Other Specific Adjustments (II)</v>
      </c>
      <c r="D85" s="183" t="str">
        <f>IF(ISBLANK(INDEX('Vehicle Level Data'!D:D,MATCH('Vehicle Overview'!$B85,'Vehicle Level Data'!$A:$A,0))),"",INDEX('Vehicle Level Data'!D:D,MATCH('Vehicle Overview'!$B85,'Vehicle Level Data'!$A:$A,0)))</f>
        <v/>
      </c>
      <c r="E85" s="123"/>
      <c r="F85" s="123"/>
      <c r="G85" s="123"/>
      <c r="H85" s="170"/>
    </row>
    <row r="86" spans="1:8" s="163" customFormat="1" ht="24.95" customHeight="1">
      <c r="A86" s="74" t="s">
        <v>2570</v>
      </c>
      <c r="B86" s="73" t="str">
        <f>'Vehicle Level Data'!A37</f>
        <v>4.3</v>
      </c>
      <c r="C86" s="74" t="str">
        <f>INDEX('Vehicle Level Data'!B:B,MATCH('Vehicle Overview'!$B86,'Vehicle Level Data'!$A:$A,0))</f>
        <v>INREV Net Asset Value of Vehicle (INREV NAV)</v>
      </c>
      <c r="D86" s="207">
        <f>IF(ISBLANK(INDEX('Vehicle Level Data'!D:D,MATCH('Vehicle Overview'!$B86,'Vehicle Level Data'!$A:$A,0))),"",INDEX('Vehicle Level Data'!D:D,MATCH('Vehicle Overview'!$B86,'Vehicle Level Data'!$A:$A,0)))</f>
        <v>0</v>
      </c>
      <c r="E86" s="187"/>
      <c r="F86" s="187"/>
      <c r="G86" s="187"/>
      <c r="H86" s="170"/>
    </row>
    <row r="87" spans="1:8" s="163" customFormat="1" ht="24.95" customHeight="1">
      <c r="A87" s="72" t="s">
        <v>2571</v>
      </c>
      <c r="B87" s="75" t="str">
        <f>'Vehicle Level Data'!A38</f>
        <v>4.4</v>
      </c>
      <c r="C87" s="72" t="str">
        <f>INDEX('Vehicle Level Data'!B:B,MATCH('Vehicle Overview'!$B87,'Vehicle Level Data'!$A:$A,0))</f>
        <v>Pricing adjustments</v>
      </c>
      <c r="D87" s="183">
        <f>IF(ISBLANK(INDEX('Vehicle Level Data'!D:D,MATCH('Vehicle Overview'!$B87,'Vehicle Level Data'!$A:$A,0))),"",INDEX('Vehicle Level Data'!D:D,MATCH('Vehicle Overview'!$B87,'Vehicle Level Data'!$A:$A,0)))</f>
        <v>0</v>
      </c>
      <c r="E87" s="123"/>
      <c r="F87" s="123"/>
      <c r="G87" s="123"/>
      <c r="H87" s="170"/>
    </row>
    <row r="88" spans="1:8" s="160" customFormat="1" ht="24.95" customHeight="1">
      <c r="A88" s="74" t="s">
        <v>2572</v>
      </c>
      <c r="B88" s="73" t="str">
        <f>'Vehicle Level Data'!A39</f>
        <v>4.4.1</v>
      </c>
      <c r="C88" s="74" t="str">
        <f>INDEX('Vehicle Level Data'!B:B,MATCH('Vehicle Overview'!$B88,'Vehicle Level Data'!$A:$A,0))</f>
        <v>Set-up Costs (amortised over holding period)</v>
      </c>
      <c r="D88" s="207" t="str">
        <f>IF(ISBLANK(INDEX('Vehicle Level Data'!D:D,MATCH('Vehicle Overview'!$B88,'Vehicle Level Data'!$A:$A,0))),"",INDEX('Vehicle Level Data'!D:D,MATCH('Vehicle Overview'!$B88,'Vehicle Level Data'!$A:$A,0)))</f>
        <v/>
      </c>
      <c r="E88" s="123"/>
      <c r="F88" s="123"/>
      <c r="G88" s="123"/>
      <c r="H88" s="170"/>
    </row>
    <row r="89" spans="1:8" s="160" customFormat="1" ht="24.95" customHeight="1">
      <c r="A89" s="72" t="s">
        <v>2573</v>
      </c>
      <c r="B89" s="75" t="str">
        <f>'Vehicle Level Data'!A40</f>
        <v>4.4.2</v>
      </c>
      <c r="C89" s="72" t="str">
        <f>INDEX('Vehicle Level Data'!B:B,MATCH('Vehicle Overview'!$B89,'Vehicle Level Data'!$A:$A,0))</f>
        <v>Acquisition Expenses (amortised over holding period)</v>
      </c>
      <c r="D89" s="183" t="str">
        <f>IF(ISBLANK(INDEX('Vehicle Level Data'!D:D,MATCH('Vehicle Overview'!$B89,'Vehicle Level Data'!$A:$A,0))),"",INDEX('Vehicle Level Data'!D:D,MATCH('Vehicle Overview'!$B89,'Vehicle Level Data'!$A:$A,0)))</f>
        <v/>
      </c>
      <c r="E89" s="123"/>
      <c r="F89" s="123"/>
      <c r="G89" s="123"/>
      <c r="H89" s="170"/>
    </row>
    <row r="90" spans="1:8" s="160" customFormat="1" ht="24.95" customHeight="1">
      <c r="A90" s="74" t="s">
        <v>2574</v>
      </c>
      <c r="B90" s="73" t="str">
        <f>'Vehicle Level Data'!A41</f>
        <v>4.4.3</v>
      </c>
      <c r="C90" s="74" t="str">
        <f>INDEX('Vehicle Level Data'!B:B,MATCH('Vehicle Overview'!$B90,'Vehicle Level Data'!$A:$A,0))</f>
        <v>Financing costs (amortised over holding period)</v>
      </c>
      <c r="D90" s="207" t="str">
        <f>IF(ISBLANK(INDEX('Vehicle Level Data'!D:D,MATCH('Vehicle Overview'!$B90,'Vehicle Level Data'!$A:$A,0))),"",INDEX('Vehicle Level Data'!D:D,MATCH('Vehicle Overview'!$B90,'Vehicle Level Data'!$A:$A,0)))</f>
        <v/>
      </c>
      <c r="E90" s="123"/>
      <c r="F90" s="123"/>
      <c r="G90" s="123"/>
      <c r="H90" s="170"/>
    </row>
    <row r="91" spans="1:8" s="160" customFormat="1" ht="24.95" customHeight="1">
      <c r="A91" s="72" t="s">
        <v>2575</v>
      </c>
      <c r="B91" s="75" t="str">
        <f>'Vehicle Level Data'!A42</f>
        <v>4.4.4</v>
      </c>
      <c r="C91" s="72" t="str">
        <f>INDEX('Vehicle Level Data'!B:B,MATCH('Vehicle Overview'!$B91,'Vehicle Level Data'!$A:$A,0))</f>
        <v>Performance</v>
      </c>
      <c r="D91" s="183" t="str">
        <f>IF(ISBLANK(INDEX('Vehicle Level Data'!D:D,MATCH('Vehicle Overview'!$B91,'Vehicle Level Data'!$A:$A,0))),"",INDEX('Vehicle Level Data'!D:D,MATCH('Vehicle Overview'!$B91,'Vehicle Level Data'!$A:$A,0)))</f>
        <v/>
      </c>
      <c r="E91" s="123"/>
      <c r="F91" s="123"/>
      <c r="G91" s="123"/>
      <c r="H91" s="170"/>
    </row>
    <row r="92" spans="1:8" s="160" customFormat="1" ht="24.95" customHeight="1">
      <c r="A92" s="74" t="s">
        <v>2576</v>
      </c>
      <c r="B92" s="73" t="str">
        <f>'Vehicle Level Data'!A43</f>
        <v>4.4.5</v>
      </c>
      <c r="C92" s="74" t="str">
        <f>INDEX('Vehicle Level Data'!B:B,MATCH('Vehicle Overview'!$B92,'Vehicle Level Data'!$A:$A,0))</f>
        <v>Future distribution</v>
      </c>
      <c r="D92" s="207" t="str">
        <f>IF(ISBLANK(INDEX('Vehicle Level Data'!D:D,MATCH('Vehicle Overview'!$B92,'Vehicle Level Data'!$A:$A,0))),"",INDEX('Vehicle Level Data'!D:D,MATCH('Vehicle Overview'!$B92,'Vehicle Level Data'!$A:$A,0)))</f>
        <v/>
      </c>
      <c r="E92" s="123"/>
      <c r="F92" s="123"/>
      <c r="G92" s="123"/>
      <c r="H92" s="170"/>
    </row>
    <row r="93" spans="1:8" s="160" customFormat="1" ht="24.95" customHeight="1">
      <c r="A93" s="72" t="s">
        <v>2889</v>
      </c>
      <c r="B93" s="75" t="str">
        <f>'Vehicle Level Data'!A44</f>
        <v>4.4.6</v>
      </c>
      <c r="C93" s="72" t="str">
        <f>INDEX('Vehicle Level Data'!B:B,MATCH('Vehicle Overview'!$B93,'Vehicle Level Data'!$A:$A,0))</f>
        <v>Revaluation to Fair Value of Deferred Taxes and Tax Effect of INREV NAV Adjustments</v>
      </c>
      <c r="D93" s="183" t="str">
        <f>IF(ISBLANK(INDEX('Vehicle Level Data'!D:D,MATCH('Vehicle Overview'!$B93,'Vehicle Level Data'!$A:$A,0))),"",INDEX('Vehicle Level Data'!D:D,MATCH('Vehicle Overview'!$B93,'Vehicle Level Data'!$A:$A,0)))</f>
        <v/>
      </c>
      <c r="E93" s="123"/>
      <c r="F93" s="123"/>
      <c r="G93" s="123"/>
      <c r="H93" s="170"/>
    </row>
    <row r="94" spans="1:8" s="160" customFormat="1" ht="24.95" customHeight="1">
      <c r="A94" s="74" t="s">
        <v>2891</v>
      </c>
      <c r="B94" s="73" t="str">
        <f>'Vehicle Level Data'!A45</f>
        <v>4.4.7</v>
      </c>
      <c r="C94" s="74" t="str">
        <f>INDEX('Vehicle Level Data'!B:B,MATCH('Vehicle Overview'!$B94,'Vehicle Level Data'!$A:$A,0))</f>
        <v>Other Specific Adjustments (I)</v>
      </c>
      <c r="D94" s="207" t="str">
        <f>IF(ISBLANK(INDEX('Vehicle Level Data'!D:D,MATCH('Vehicle Overview'!$B94,'Vehicle Level Data'!$A:$A,0))),"",INDEX('Vehicle Level Data'!D:D,MATCH('Vehicle Overview'!$B94,'Vehicle Level Data'!$A:$A,0)))</f>
        <v/>
      </c>
      <c r="E94" s="123"/>
      <c r="F94" s="123"/>
      <c r="G94" s="123"/>
      <c r="H94" s="170"/>
    </row>
    <row r="95" spans="1:8" s="160" customFormat="1" ht="24.95" customHeight="1">
      <c r="A95" s="72" t="s">
        <v>2890</v>
      </c>
      <c r="B95" s="75" t="str">
        <f>'Vehicle Level Data'!A46</f>
        <v>4.4.8</v>
      </c>
      <c r="C95" s="72" t="str">
        <f>INDEX('Vehicle Level Data'!B:B,MATCH('Vehicle Overview'!$B95,'Vehicle Level Data'!$A:$A,0))</f>
        <v>Other Specific Adjustments (II)</v>
      </c>
      <c r="D95" s="183" t="str">
        <f>IF(ISBLANK(INDEX('Vehicle Level Data'!D:D,MATCH('Vehicle Overview'!$B95,'Vehicle Level Data'!$A:$A,0))),"",INDEX('Vehicle Level Data'!D:D,MATCH('Vehicle Overview'!$B95,'Vehicle Level Data'!$A:$A,0)))</f>
        <v/>
      </c>
      <c r="E95" s="123"/>
      <c r="F95" s="123"/>
      <c r="G95" s="123"/>
      <c r="H95" s="170"/>
    </row>
    <row r="96" spans="1:8" s="160" customFormat="1" ht="24.95" customHeight="1">
      <c r="A96" s="74" t="s">
        <v>2577</v>
      </c>
      <c r="B96" s="73" t="str">
        <f>'Vehicle Level Data'!A47</f>
        <v>4.5</v>
      </c>
      <c r="C96" s="74" t="str">
        <f>INDEX('Vehicle Level Data'!B:B,MATCH('Vehicle Overview'!$B96,'Vehicle Level Data'!$A:$A,0))</f>
        <v>Adjusted Net Asset Value for Pricing Purposes</v>
      </c>
      <c r="D96" s="207">
        <f>IF(ISBLANK(INDEX('Vehicle Level Data'!D:D,MATCH('Vehicle Overview'!$B96,'Vehicle Level Data'!$A:$A,0))),"",INDEX('Vehicle Level Data'!D:D,MATCH('Vehicle Overview'!$B96,'Vehicle Level Data'!$A:$A,0)))</f>
        <v>0</v>
      </c>
      <c r="E96" s="123"/>
      <c r="F96" s="123"/>
      <c r="G96" s="123"/>
      <c r="H96" s="170"/>
    </row>
    <row r="97" spans="1:8" s="160" customFormat="1" ht="24.95" customHeight="1">
      <c r="A97" s="72" t="s">
        <v>2578</v>
      </c>
      <c r="B97" s="75" t="str">
        <f>'Vehicle Level Data'!A48</f>
        <v>4.6.1</v>
      </c>
      <c r="C97" s="72" t="str">
        <f>INDEX('Vehicle Level Data'!B:B,MATCH('Vehicle Overview'!$B97,'Vehicle Level Data'!$A:$A,0))</f>
        <v>Redemption NAV</v>
      </c>
      <c r="D97" s="183" t="str">
        <f>IF(ISBLANK(INDEX('Vehicle Level Data'!D:D,MATCH('Vehicle Overview'!$B97,'Vehicle Level Data'!$A:$A,0))),"",INDEX('Vehicle Level Data'!D:D,MATCH('Vehicle Overview'!$B97,'Vehicle Level Data'!$A:$A,0)))</f>
        <v/>
      </c>
      <c r="E97" s="123"/>
      <c r="F97" s="123"/>
      <c r="G97" s="123"/>
      <c r="H97" s="170"/>
    </row>
    <row r="98" spans="1:8" s="160" customFormat="1" ht="24.95" customHeight="1">
      <c r="A98" s="74" t="s">
        <v>2579</v>
      </c>
      <c r="B98" s="73" t="str">
        <f>'Vehicle Level Data'!A49</f>
        <v>4.6.2</v>
      </c>
      <c r="C98" s="74" t="str">
        <f>INDEX('Vehicle Level Data'!B:B,MATCH('Vehicle Overview'!$B98,'Vehicle Level Data'!$A:$A,0))</f>
        <v>Other Vehicle Specific NAV</v>
      </c>
      <c r="D98" s="207" t="str">
        <f>IF(ISBLANK(INDEX('Vehicle Level Data'!D:D,MATCH('Vehicle Overview'!$B98,'Vehicle Level Data'!$A:$A,0))),"",INDEX('Vehicle Level Data'!D:D,MATCH('Vehicle Overview'!$B98,'Vehicle Level Data'!$A:$A,0)))</f>
        <v/>
      </c>
      <c r="E98" s="123"/>
      <c r="F98" s="123"/>
      <c r="G98" s="123"/>
      <c r="H98" s="170"/>
    </row>
    <row r="99" spans="1:8" s="160" customFormat="1" ht="24.95" customHeight="1">
      <c r="A99" s="72" t="s">
        <v>2580</v>
      </c>
      <c r="B99" s="71" t="str">
        <f>'Vehicle Level Data'!A50</f>
        <v>4.7</v>
      </c>
      <c r="C99" s="72" t="str">
        <f>INDEX('Vehicle Level Data'!B:B,MATCH('Vehicle Overview'!$B99,'Vehicle Level Data'!$A:$A,0))</f>
        <v>INREV Gross Asset Value of Vehicle (INREV GAV)</v>
      </c>
      <c r="D99" s="180">
        <f>IF(ISBLANK(INDEX('Vehicle Level Data'!D:D,MATCH('Vehicle Overview'!$B99,'Vehicle Level Data'!$A:$A,0))),"",INDEX('Vehicle Level Data'!D:D,MATCH('Vehicle Overview'!$B99,'Vehicle Level Data'!$A:$A,0)))</f>
        <v>0</v>
      </c>
      <c r="E99" s="123"/>
      <c r="F99" s="123"/>
      <c r="G99" s="123"/>
      <c r="H99" s="170"/>
    </row>
    <row r="100" spans="1:8" s="163" customFormat="1" ht="27">
      <c r="A100" s="308"/>
      <c r="B100" s="313"/>
      <c r="C100" s="308"/>
      <c r="D100" s="309"/>
      <c r="E100" s="310"/>
      <c r="F100" s="310"/>
      <c r="G100" s="310"/>
      <c r="H100" s="170"/>
    </row>
    <row r="101" spans="1:8" s="163" customFormat="1" ht="27">
      <c r="A101" s="70"/>
      <c r="B101" s="55">
        <v>5</v>
      </c>
      <c r="C101" s="70" t="s">
        <v>1135</v>
      </c>
      <c r="D101" s="214" t="str">
        <f>$D$4</f>
        <v xml:space="preserve">Data  </v>
      </c>
      <c r="E101" s="224" t="str">
        <f>$E$4</f>
        <v xml:space="preserve">Data  </v>
      </c>
      <c r="F101" s="224" t="str">
        <f>$F$4</f>
        <v xml:space="preserve">Data  </v>
      </c>
      <c r="G101" s="224" t="str">
        <f>$G$4</f>
        <v xml:space="preserve">Data  </v>
      </c>
      <c r="H101" s="170"/>
    </row>
    <row r="102" spans="1:8" s="163" customFormat="1" ht="11.1" customHeight="1">
      <c r="A102" s="82"/>
      <c r="B102" s="54"/>
      <c r="C102" s="82"/>
      <c r="D102" s="215"/>
      <c r="E102" s="195"/>
      <c r="F102" s="195"/>
      <c r="G102" s="195"/>
      <c r="H102" s="170"/>
    </row>
    <row r="103" spans="1:8" s="163" customFormat="1" ht="24.95" customHeight="1">
      <c r="A103" s="72" t="s">
        <v>2581</v>
      </c>
      <c r="B103" s="75" t="str">
        <f>'Vehicle Level Data'!A54</f>
        <v>5.1</v>
      </c>
      <c r="C103" s="72" t="str">
        <f>INDEX('Vehicle Level Data'!B:B,MATCH('Vehicle Overview'!$B103,'Vehicle Level Data'!$A:$A,0))</f>
        <v xml:space="preserve">Gross Operating Income     </v>
      </c>
      <c r="D103" s="183" t="str">
        <f>IF(ISBLANK(INDEX('Vehicle Level Data'!D:D,MATCH('Vehicle Overview'!$B103,'Vehicle Level Data'!$A:$A,0))),"",INDEX('Vehicle Level Data'!D:D,MATCH('Vehicle Overview'!$B103,'Vehicle Level Data'!$A:$A,0)))</f>
        <v/>
      </c>
      <c r="E103" s="123"/>
      <c r="F103" s="123"/>
      <c r="G103" s="123"/>
      <c r="H103" s="170"/>
    </row>
    <row r="104" spans="1:8" s="163" customFormat="1" ht="24.95" customHeight="1">
      <c r="A104" s="74" t="s">
        <v>2582</v>
      </c>
      <c r="B104" s="73" t="str">
        <f>'Vehicle Level Data'!A55</f>
        <v>5.2</v>
      </c>
      <c r="C104" s="74" t="str">
        <f>INDEX('Vehicle Level Data'!B:B,MATCH('Vehicle Overview'!$B104,'Vehicle Level Data'!$A:$A,0))</f>
        <v>Operating Expenses (repairs and maintenance)</v>
      </c>
      <c r="D104" s="207" t="str">
        <f>IF(ISBLANK(INDEX('Vehicle Level Data'!D:D,MATCH('Vehicle Overview'!$B104,'Vehicle Level Data'!$A:$A,0))),"",INDEX('Vehicle Level Data'!D:D,MATCH('Vehicle Overview'!$B104,'Vehicle Level Data'!$A:$A,0)))</f>
        <v/>
      </c>
      <c r="E104" s="123"/>
      <c r="F104" s="123"/>
      <c r="G104" s="123"/>
      <c r="H104" s="170"/>
    </row>
    <row r="105" spans="1:8" s="163" customFormat="1" ht="24.95" customHeight="1">
      <c r="A105" s="72" t="s">
        <v>2583</v>
      </c>
      <c r="B105" s="75" t="str">
        <f>'Vehicle Level Data'!A56</f>
        <v>5.3</v>
      </c>
      <c r="C105" s="72" t="str">
        <f>INDEX('Vehicle Level Data'!B:B,MATCH('Vehicle Overview'!$B105,'Vehicle Level Data'!$A:$A,0))</f>
        <v>Other Operating Expenses</v>
      </c>
      <c r="D105" s="183" t="str">
        <f>IF(ISBLANK(INDEX('Vehicle Level Data'!D:D,MATCH('Vehicle Overview'!$B105,'Vehicle Level Data'!$A:$A,0))),"",INDEX('Vehicle Level Data'!D:D,MATCH('Vehicle Overview'!$B105,'Vehicle Level Data'!$A:$A,0)))</f>
        <v/>
      </c>
      <c r="E105" s="187"/>
      <c r="F105" s="187"/>
      <c r="G105" s="187"/>
      <c r="H105" s="170"/>
    </row>
    <row r="106" spans="1:8" s="163" customFormat="1" ht="24.95" customHeight="1">
      <c r="A106" s="74" t="s">
        <v>2584</v>
      </c>
      <c r="B106" s="73" t="str">
        <f>'Vehicle Level Data'!A57</f>
        <v>5.4</v>
      </c>
      <c r="C106" s="74" t="str">
        <f>INDEX('Vehicle Level Data'!B:B,MATCH('Vehicle Overview'!$B106,'Vehicle Level Data'!$A:$A,0))</f>
        <v>Net Operating Income (NOI)</v>
      </c>
      <c r="D106" s="207">
        <f>IF(ISBLANK(INDEX('Vehicle Level Data'!D:D,MATCH('Vehicle Overview'!$B106,'Vehicle Level Data'!$A:$A,0))),"",INDEX('Vehicle Level Data'!D:D,MATCH('Vehicle Overview'!$B106,'Vehicle Level Data'!$A:$A,0)))</f>
        <v>0</v>
      </c>
      <c r="E106" s="123"/>
      <c r="F106" s="123"/>
      <c r="G106" s="123"/>
      <c r="H106" s="170"/>
    </row>
    <row r="107" spans="1:8" s="163" customFormat="1" ht="24.95" customHeight="1">
      <c r="A107" s="72" t="s">
        <v>2585</v>
      </c>
      <c r="B107" s="75" t="str">
        <f>'Vehicle Level Data'!A58</f>
        <v>5.5</v>
      </c>
      <c r="C107" s="72" t="str">
        <f>INDEX('Vehicle Level Data'!B:B,MATCH('Vehicle Overview'!$B107,'Vehicle Level Data'!$A:$A,0))</f>
        <v>Other Non-recurring Net Income</v>
      </c>
      <c r="D107" s="183" t="str">
        <f>IF(ISBLANK(INDEX('Vehicle Level Data'!D:D,MATCH('Vehicle Overview'!$B107,'Vehicle Level Data'!$A:$A,0))),"",INDEX('Vehicle Level Data'!D:D,MATCH('Vehicle Overview'!$B107,'Vehicle Level Data'!$A:$A,0)))</f>
        <v/>
      </c>
      <c r="E107" s="123"/>
      <c r="F107" s="123"/>
      <c r="G107" s="123"/>
      <c r="H107" s="170"/>
    </row>
    <row r="108" spans="1:8" s="163" customFormat="1" ht="24.95" customHeight="1">
      <c r="A108" s="74" t="s">
        <v>2586</v>
      </c>
      <c r="B108" s="73" t="str">
        <f>'Vehicle Level Data'!A59</f>
        <v>5.6</v>
      </c>
      <c r="C108" s="74" t="str">
        <f>INDEX('Vehicle Level Data'!B:B,MATCH('Vehicle Overview'!$B108,'Vehicle Level Data'!$A:$A,0))</f>
        <v>Operational Result</v>
      </c>
      <c r="D108" s="207">
        <f>IF(ISBLANK(INDEX('Vehicle Level Data'!D:D,MATCH('Vehicle Overview'!$B108,'Vehicle Level Data'!$A:$A,0))),"",INDEX('Vehicle Level Data'!D:D,MATCH('Vehicle Overview'!$B108,'Vehicle Level Data'!$A:$A,0)))</f>
        <v>0</v>
      </c>
      <c r="E108" s="123"/>
      <c r="F108" s="123"/>
      <c r="G108" s="123"/>
      <c r="H108" s="170"/>
    </row>
    <row r="109" spans="1:8" s="163" customFormat="1" ht="24.95" customHeight="1">
      <c r="A109" s="72" t="s">
        <v>2587</v>
      </c>
      <c r="B109" s="75" t="str">
        <f>'Vehicle Level Data'!A60</f>
        <v>5.7</v>
      </c>
      <c r="C109" s="72" t="str">
        <f>INDEX('Vehicle Level Data'!B:B,MATCH('Vehicle Overview'!$B109,'Vehicle Level Data'!$A:$A,0))</f>
        <v xml:space="preserve">Net Financing Cost </v>
      </c>
      <c r="D109" s="183" t="str">
        <f>IF(ISBLANK(INDEX('Vehicle Level Data'!D:D,MATCH('Vehicle Overview'!$B109,'Vehicle Level Data'!$A:$A,0))),"",INDEX('Vehicle Level Data'!D:D,MATCH('Vehicle Overview'!$B109,'Vehicle Level Data'!$A:$A,0)))</f>
        <v/>
      </c>
      <c r="E109" s="123"/>
      <c r="F109" s="123"/>
      <c r="G109" s="123"/>
      <c r="H109" s="170"/>
    </row>
    <row r="110" spans="1:8" s="163" customFormat="1" ht="24.95" customHeight="1">
      <c r="A110" s="74" t="s">
        <v>2588</v>
      </c>
      <c r="B110" s="73" t="str">
        <f>'Vehicle Level Data'!A61</f>
        <v>5.8</v>
      </c>
      <c r="C110" s="74" t="str">
        <f>INDEX('Vehicle Level Data'!B:B,MATCH('Vehicle Overview'!$B110,'Vehicle Level Data'!$A:$A,0))</f>
        <v>Vehicle Level Expenses</v>
      </c>
      <c r="D110" s="207" t="str">
        <f>IF(ISBLANK(INDEX('Vehicle Level Data'!D:D,MATCH('Vehicle Overview'!$B110,'Vehicle Level Data'!$A:$A,0))),"",INDEX('Vehicle Level Data'!D:D,MATCH('Vehicle Overview'!$B110,'Vehicle Level Data'!$A:$A,0)))</f>
        <v/>
      </c>
      <c r="E110" s="123"/>
      <c r="F110" s="123"/>
      <c r="G110" s="123"/>
      <c r="H110" s="170"/>
    </row>
    <row r="111" spans="1:8" s="163" customFormat="1" ht="24.95" customHeight="1">
      <c r="A111" s="72" t="s">
        <v>2589</v>
      </c>
      <c r="B111" s="75" t="str">
        <f>'Vehicle Level Data'!A62</f>
        <v>5.9</v>
      </c>
      <c r="C111" s="72" t="str">
        <f>INDEX('Vehicle Level Data'!B:B,MATCH('Vehicle Overview'!$B111,'Vehicle Level Data'!$A:$A,0))</f>
        <v>Tax Expenses</v>
      </c>
      <c r="D111" s="183">
        <f>IF(ISBLANK(INDEX('Vehicle Level Data'!D:D,MATCH('Vehicle Overview'!$B111,'Vehicle Level Data'!$A:$A,0))),"",INDEX('Vehicle Level Data'!D:D,MATCH('Vehicle Overview'!$B111,'Vehicle Level Data'!$A:$A,0)))</f>
        <v>0</v>
      </c>
      <c r="E111" s="123"/>
      <c r="F111" s="123"/>
      <c r="G111" s="123"/>
      <c r="H111" s="170"/>
    </row>
    <row r="112" spans="1:8" s="163" customFormat="1" ht="24.95" customHeight="1">
      <c r="A112" s="74" t="s">
        <v>2590</v>
      </c>
      <c r="B112" s="73" t="str">
        <f>'Vehicle Level Data'!A63</f>
        <v>5.9.1</v>
      </c>
      <c r="C112" s="74" t="str">
        <f>INDEX('Vehicle Level Data'!B:B,MATCH('Vehicle Overview'!$B112,'Vehicle Level Data'!$A:$A,0))</f>
        <v>Current Income Tax Charge</v>
      </c>
      <c r="D112" s="207" t="str">
        <f>IF(ISBLANK(INDEX('Vehicle Level Data'!D:D,MATCH('Vehicle Overview'!$B112,'Vehicle Level Data'!$A:$A,0))),"",INDEX('Vehicle Level Data'!D:D,MATCH('Vehicle Overview'!$B112,'Vehicle Level Data'!$A:$A,0)))</f>
        <v/>
      </c>
      <c r="E112" s="123"/>
      <c r="F112" s="123"/>
      <c r="G112" s="123"/>
      <c r="H112" s="170"/>
    </row>
    <row r="113" spans="1:8" s="163" customFormat="1" ht="24.95" customHeight="1">
      <c r="A113" s="72" t="s">
        <v>2591</v>
      </c>
      <c r="B113" s="75" t="str">
        <f>'Vehicle Level Data'!A64</f>
        <v>5.9.2</v>
      </c>
      <c r="C113" s="72" t="str">
        <f>INDEX('Vehicle Level Data'!B:B,MATCH('Vehicle Overview'!$B113,'Vehicle Level Data'!$A:$A,0))</f>
        <v>Deferred Tax Charge</v>
      </c>
      <c r="D113" s="183" t="str">
        <f>IF(ISBLANK(INDEX('Vehicle Level Data'!D:D,MATCH('Vehicle Overview'!$B113,'Vehicle Level Data'!$A:$A,0))),"",INDEX('Vehicle Level Data'!D:D,MATCH('Vehicle Overview'!$B113,'Vehicle Level Data'!$A:$A,0)))</f>
        <v/>
      </c>
      <c r="E113" s="123"/>
      <c r="F113" s="123"/>
      <c r="G113" s="123"/>
      <c r="H113" s="170"/>
    </row>
    <row r="114" spans="1:8" s="160" customFormat="1" ht="24.95" customHeight="1">
      <c r="A114" s="74" t="s">
        <v>2892</v>
      </c>
      <c r="B114" s="73" t="str">
        <f>'Vehicle Level Data'!A65</f>
        <v>5.9.3</v>
      </c>
      <c r="C114" s="74" t="str">
        <f>INDEX('Vehicle Level Data'!B:B,MATCH('Vehicle Overview'!$B114,'Vehicle Level Data'!$A:$A,0))</f>
        <v>Other Tax Charges</v>
      </c>
      <c r="D114" s="207" t="str">
        <f>IF(ISBLANK(INDEX('Vehicle Level Data'!D:D,MATCH('Vehicle Overview'!$B114,'Vehicle Level Data'!$A:$A,0))),"",INDEX('Vehicle Level Data'!D:D,MATCH('Vehicle Overview'!$B114,'Vehicle Level Data'!$A:$A,0)))</f>
        <v/>
      </c>
      <c r="E114" s="123"/>
      <c r="F114" s="123"/>
      <c r="G114" s="123"/>
      <c r="H114" s="170"/>
    </row>
    <row r="115" spans="1:8" s="160" customFormat="1" ht="24.95" customHeight="1">
      <c r="A115" s="72" t="s">
        <v>2592</v>
      </c>
      <c r="B115" s="75" t="str">
        <f>'Vehicle Level Data'!A66</f>
        <v>5.10</v>
      </c>
      <c r="C115" s="72" t="str">
        <f>INDEX('Vehicle Level Data'!B:B,MATCH('Vehicle Overview'!$B115,'Vehicle Level Data'!$A:$A,0))</f>
        <v>Unrealised Capital Gain/(Loss)</v>
      </c>
      <c r="D115" s="183">
        <f>IF(ISBLANK(INDEX('Vehicle Level Data'!D:D,MATCH('Vehicle Overview'!$B115,'Vehicle Level Data'!$A:$A,0))),"",INDEX('Vehicle Level Data'!D:D,MATCH('Vehicle Overview'!$B115,'Vehicle Level Data'!$A:$A,0)))</f>
        <v>0</v>
      </c>
      <c r="E115" s="123"/>
      <c r="F115" s="123"/>
      <c r="G115" s="123"/>
      <c r="H115" s="170"/>
    </row>
    <row r="116" spans="1:8" s="163" customFormat="1" ht="24.95" customHeight="1">
      <c r="A116" s="74" t="s">
        <v>2593</v>
      </c>
      <c r="B116" s="73" t="str">
        <f>'Vehicle Level Data'!A67</f>
        <v>5.10.1</v>
      </c>
      <c r="C116" s="74" t="str">
        <f>INDEX('Vehicle Level Data'!B:B,MATCH('Vehicle Overview'!$B116,'Vehicle Level Data'!$A:$A,0))</f>
        <v>Unrealised Investment Property Gain/(Loss)</v>
      </c>
      <c r="D116" s="207" t="str">
        <f>IF(ISBLANK(INDEX('Vehicle Level Data'!D:D,MATCH('Vehicle Overview'!$B116,'Vehicle Level Data'!$A:$A,0))),"",INDEX('Vehicle Level Data'!D:D,MATCH('Vehicle Overview'!$B116,'Vehicle Level Data'!$A:$A,0)))</f>
        <v/>
      </c>
      <c r="E116" s="123"/>
      <c r="F116" s="123"/>
      <c r="G116" s="123"/>
      <c r="H116" s="170"/>
    </row>
    <row r="117" spans="1:8" s="163" customFormat="1" ht="24.95" customHeight="1">
      <c r="A117" s="72" t="s">
        <v>2594</v>
      </c>
      <c r="B117" s="75" t="str">
        <f>'Vehicle Level Data'!A68</f>
        <v>5.10.2</v>
      </c>
      <c r="C117" s="72" t="str">
        <f>INDEX('Vehicle Level Data'!B:B,MATCH('Vehicle Overview'!$B117,'Vehicle Level Data'!$A:$A,0))</f>
        <v>Unrealised Non-Property Gain/(Loss)</v>
      </c>
      <c r="D117" s="183" t="str">
        <f>IF(ISBLANK(INDEX('Vehicle Level Data'!D:D,MATCH('Vehicle Overview'!$B117,'Vehicle Level Data'!$A:$A,0))),"",INDEX('Vehicle Level Data'!D:D,MATCH('Vehicle Overview'!$B117,'Vehicle Level Data'!$A:$A,0)))</f>
        <v/>
      </c>
      <c r="E117" s="123"/>
      <c r="F117" s="123"/>
      <c r="G117" s="123"/>
      <c r="H117" s="170"/>
    </row>
    <row r="118" spans="1:8" s="163" customFormat="1" ht="24.95" customHeight="1">
      <c r="A118" s="74" t="s">
        <v>2595</v>
      </c>
      <c r="B118" s="73" t="str">
        <f>'Vehicle Level Data'!A69</f>
        <v>5.11</v>
      </c>
      <c r="C118" s="74" t="str">
        <f>INDEX('Vehicle Level Data'!B:B,MATCH('Vehicle Overview'!$B118,'Vehicle Level Data'!$A:$A,0))</f>
        <v>Realised Capital Gain/(Loss)</v>
      </c>
      <c r="D118" s="207">
        <f>IF(ISBLANK(INDEX('Vehicle Level Data'!D:D,MATCH('Vehicle Overview'!$B118,'Vehicle Level Data'!$A:$A,0))),"",INDEX('Vehicle Level Data'!D:D,MATCH('Vehicle Overview'!$B118,'Vehicle Level Data'!$A:$A,0)))</f>
        <v>0</v>
      </c>
      <c r="E118" s="123"/>
      <c r="F118" s="123"/>
      <c r="G118" s="123"/>
      <c r="H118" s="170"/>
    </row>
    <row r="119" spans="1:8" s="163" customFormat="1" ht="24.95" customHeight="1">
      <c r="A119" s="72" t="s">
        <v>2596</v>
      </c>
      <c r="B119" s="71" t="str">
        <f>'Vehicle Level Data'!A70</f>
        <v>5.11.1</v>
      </c>
      <c r="C119" s="72" t="str">
        <f>INDEX('Vehicle Level Data'!B:B,MATCH('Vehicle Overview'!$B119,'Vehicle Level Data'!$A:$A,0))</f>
        <v>Realised Investment Property Gain/(Loss)</v>
      </c>
      <c r="D119" s="180" t="str">
        <f>IF(ISBLANK(INDEX('Vehicle Level Data'!D:D,MATCH('Vehicle Overview'!$B119,'Vehicle Level Data'!$A:$A,0))),"",INDEX('Vehicle Level Data'!D:D,MATCH('Vehicle Overview'!$B119,'Vehicle Level Data'!$A:$A,0)))</f>
        <v/>
      </c>
      <c r="E119" s="123"/>
      <c r="F119" s="123"/>
      <c r="G119" s="123"/>
      <c r="H119" s="170"/>
    </row>
    <row r="120" spans="1:8" s="163" customFormat="1" ht="24.95" customHeight="1">
      <c r="A120" s="74" t="s">
        <v>2597</v>
      </c>
      <c r="B120" s="73" t="str">
        <f>'Vehicle Level Data'!A71</f>
        <v>5.11.2</v>
      </c>
      <c r="C120" s="74" t="str">
        <f>INDEX('Vehicle Level Data'!B:B,MATCH('Vehicle Overview'!$B120,'Vehicle Level Data'!$A:$A,0))</f>
        <v>Realised Non-Property Gain/(Loss)</v>
      </c>
      <c r="D120" s="207" t="str">
        <f>IF(ISBLANK(INDEX('Vehicle Level Data'!D:D,MATCH('Vehicle Overview'!$B120,'Vehicle Level Data'!$A:$A,0))),"",INDEX('Vehicle Level Data'!D:D,MATCH('Vehicle Overview'!$B120,'Vehicle Level Data'!$A:$A,0)))</f>
        <v/>
      </c>
      <c r="E120" s="123"/>
      <c r="F120" s="123"/>
      <c r="G120" s="123"/>
      <c r="H120" s="170"/>
    </row>
    <row r="121" spans="1:8" s="163" customFormat="1" ht="24.95" customHeight="1">
      <c r="A121" s="72" t="s">
        <v>2598</v>
      </c>
      <c r="B121" s="75" t="str">
        <f>'Vehicle Level Data'!A72</f>
        <v>5.12</v>
      </c>
      <c r="C121" s="72" t="str">
        <f>INDEX('Vehicle Level Data'!B:B,MATCH('Vehicle Overview'!$B121,'Vehicle Level Data'!$A:$A,0))</f>
        <v>Other Items Not Presented Above</v>
      </c>
      <c r="D121" s="183" t="str">
        <f>IF(ISBLANK(INDEX('Vehicle Level Data'!D:D,MATCH('Vehicle Overview'!$B121,'Vehicle Level Data'!$A:$A,0))),"",INDEX('Vehicle Level Data'!D:D,MATCH('Vehicle Overview'!$B121,'Vehicle Level Data'!$A:$A,0)))</f>
        <v/>
      </c>
      <c r="E121" s="123"/>
      <c r="F121" s="123"/>
      <c r="G121" s="123"/>
      <c r="H121" s="170"/>
    </row>
    <row r="122" spans="1:8" s="163" customFormat="1" ht="24.95" customHeight="1">
      <c r="A122" s="74" t="s">
        <v>2599</v>
      </c>
      <c r="B122" s="73" t="str">
        <f>'Vehicle Level Data'!A73</f>
        <v>5.13</v>
      </c>
      <c r="C122" s="74" t="str">
        <f>INDEX('Vehicle Level Data'!B:B,MATCH('Vehicle Overview'!$B122,'Vehicle Level Data'!$A:$A,0))</f>
        <v xml:space="preserve">Total Net Result </v>
      </c>
      <c r="D122" s="207">
        <f>IF(ISBLANK(INDEX('Vehicle Level Data'!D:D,MATCH('Vehicle Overview'!$B122,'Vehicle Level Data'!$A:$A,0))),"",INDEX('Vehicle Level Data'!D:D,MATCH('Vehicle Overview'!$B122,'Vehicle Level Data'!$A:$A,0)))</f>
        <v>0</v>
      </c>
      <c r="E122" s="123"/>
      <c r="F122" s="123"/>
      <c r="G122" s="123"/>
      <c r="H122" s="170"/>
    </row>
    <row r="123" spans="1:8" s="163" customFormat="1" ht="24.95" customHeight="1">
      <c r="A123" s="72" t="s">
        <v>2894</v>
      </c>
      <c r="B123" s="75" t="str">
        <f>'Vehicle Level Data'!A74</f>
        <v>5.14</v>
      </c>
      <c r="C123" s="72" t="str">
        <f>INDEX('Vehicle Level Data'!B:B,MATCH('Vehicle Overview'!$B123,'Vehicle Level Data'!$A:$A,0))</f>
        <v>Minority share - total result</v>
      </c>
      <c r="D123" s="183" t="str">
        <f>IF(ISBLANK(INDEX('Vehicle Level Data'!D:D,MATCH('Vehicle Overview'!$B123,'Vehicle Level Data'!$A:$A,0))),"",INDEX('Vehicle Level Data'!D:D,MATCH('Vehicle Overview'!$B123,'Vehicle Level Data'!$A:$A,0)))</f>
        <v/>
      </c>
      <c r="E123" s="123"/>
      <c r="F123" s="123"/>
      <c r="G123" s="123"/>
      <c r="H123" s="170"/>
    </row>
    <row r="124" spans="1:8" s="163" customFormat="1" ht="24.95" customHeight="1">
      <c r="A124" s="74" t="s">
        <v>2895</v>
      </c>
      <c r="B124" s="73" t="str">
        <f>'Vehicle Level Data'!A75</f>
        <v>5.15</v>
      </c>
      <c r="C124" s="74" t="str">
        <f>INDEX('Vehicle Level Data'!B:B,MATCH('Vehicle Overview'!$B124,'Vehicle Level Data'!$A:$A,0))</f>
        <v>Total result attributable to the investors</v>
      </c>
      <c r="D124" s="207">
        <f>IF(ISBLANK(INDEX('Vehicle Level Data'!D:D,MATCH('Vehicle Overview'!$B124,'Vehicle Level Data'!$A:$A,0))),"",INDEX('Vehicle Level Data'!D:D,MATCH('Vehicle Overview'!$B124,'Vehicle Level Data'!$A:$A,0)))</f>
        <v>0</v>
      </c>
      <c r="E124" s="123"/>
      <c r="F124" s="123"/>
      <c r="G124" s="123"/>
      <c r="H124" s="170"/>
    </row>
    <row r="125" spans="1:8" s="163" customFormat="1" ht="24.95" customHeight="1">
      <c r="A125" s="72" t="s">
        <v>2600</v>
      </c>
      <c r="B125" s="75" t="str">
        <f>'Vehicle Level Data'!A76</f>
        <v>5.16</v>
      </c>
      <c r="C125" s="72" t="str">
        <f>INDEX('Vehicle Level Data'!B:B,MATCH('Vehicle Overview'!$B125,'Vehicle Level Data'!$A:$A,0))</f>
        <v>Other Gain/(Loss) Directly Accounted for in Equity</v>
      </c>
      <c r="D125" s="188" t="str">
        <f>IF(ISBLANK(INDEX('Vehicle Level Data'!D:D,MATCH('Vehicle Overview'!$B125,'Vehicle Level Data'!$A:$A,0))),"",INDEX('Vehicle Level Data'!D:D,MATCH('Vehicle Overview'!$B125,'Vehicle Level Data'!$A:$A,0)))</f>
        <v/>
      </c>
      <c r="E125" s="123"/>
      <c r="F125" s="123"/>
      <c r="G125" s="123"/>
      <c r="H125" s="170"/>
    </row>
    <row r="126" spans="1:8" s="163" customFormat="1" ht="24.95" customHeight="1">
      <c r="A126" s="74" t="s">
        <v>2896</v>
      </c>
      <c r="B126" s="73" t="str">
        <f>'Vehicle Level Data'!A77</f>
        <v>5.17</v>
      </c>
      <c r="C126" s="74" t="str">
        <f>INDEX('Vehicle Level Data'!B:B,MATCH('Vehicle Overview'!$B126,'Vehicle Level Data'!$A:$A,0))</f>
        <v>Minority share in the other gain/(loss) directly accounted for in equity</v>
      </c>
      <c r="D126" s="207" t="str">
        <f>IF(ISBLANK(INDEX('Vehicle Level Data'!D:D,MATCH('Vehicle Overview'!$B126,'Vehicle Level Data'!$A:$A,0))),"",INDEX('Vehicle Level Data'!D:D,MATCH('Vehicle Overview'!$B126,'Vehicle Level Data'!$A:$A,0)))</f>
        <v/>
      </c>
      <c r="E126" s="123"/>
      <c r="F126" s="123"/>
      <c r="G126" s="123"/>
      <c r="H126" s="170"/>
    </row>
    <row r="127" spans="1:8" s="163" customFormat="1" ht="24.95" customHeight="1">
      <c r="A127" s="72" t="s">
        <v>2897</v>
      </c>
      <c r="B127" s="75" t="str">
        <f>'Vehicle Level Data'!A78</f>
        <v>5.18</v>
      </c>
      <c r="C127" s="72" t="str">
        <f>INDEX('Vehicle Level Data'!B:B,MATCH('Vehicle Overview'!$B127,'Vehicle Level Data'!$A:$A,0))</f>
        <v>Other Gain/(Loss) Directly Accounted for in Equity attributed to the investors of the vehicle</v>
      </c>
      <c r="D127" s="188">
        <f>IF(ISBLANK(INDEX('Vehicle Level Data'!D:D,MATCH('Vehicle Overview'!$B127,'Vehicle Level Data'!$A:$A,0))),"",INDEX('Vehicle Level Data'!D:D,MATCH('Vehicle Overview'!$B127,'Vehicle Level Data'!$A:$A,0)))</f>
        <v>0</v>
      </c>
      <c r="E127" s="123"/>
      <c r="F127" s="123"/>
      <c r="G127" s="123"/>
      <c r="H127" s="170"/>
    </row>
    <row r="128" spans="1:8" s="163" customFormat="1" ht="24.95" customHeight="1">
      <c r="A128" s="74" t="s">
        <v>2601</v>
      </c>
      <c r="B128" s="73" t="str">
        <f>'Vehicle Level Data'!A79</f>
        <v>5.19</v>
      </c>
      <c r="C128" s="74" t="str">
        <f>INDEX('Vehicle Level Data'!B:B,MATCH('Vehicle Overview'!$B128,'Vehicle Level Data'!$A:$A,0))</f>
        <v>Total Comprehensive Income</v>
      </c>
      <c r="D128" s="207">
        <f>IF(ISBLANK(INDEX('Vehicle Level Data'!D:D,MATCH('Vehicle Overview'!$B128,'Vehicle Level Data'!$A:$A,0))),"",INDEX('Vehicle Level Data'!D:D,MATCH('Vehicle Overview'!$B128,'Vehicle Level Data'!$A:$A,0)))</f>
        <v>0</v>
      </c>
      <c r="E128" s="123"/>
      <c r="F128" s="123"/>
      <c r="G128" s="123"/>
      <c r="H128" s="170"/>
    </row>
    <row r="129" spans="1:8" s="163" customFormat="1" ht="27">
      <c r="A129" s="308"/>
      <c r="B129" s="306"/>
      <c r="C129" s="308"/>
      <c r="D129" s="309"/>
      <c r="E129" s="310"/>
      <c r="F129" s="310"/>
      <c r="G129" s="310"/>
      <c r="H129" s="170"/>
    </row>
    <row r="130" spans="1:8" s="163" customFormat="1" ht="27">
      <c r="A130" s="70"/>
      <c r="B130" s="55">
        <v>6</v>
      </c>
      <c r="C130" s="70" t="s">
        <v>1136</v>
      </c>
      <c r="D130" s="214" t="str">
        <f>$D$4</f>
        <v xml:space="preserve">Data  </v>
      </c>
      <c r="E130" s="224" t="str">
        <f>$E$4</f>
        <v xml:space="preserve">Data  </v>
      </c>
      <c r="F130" s="224" t="str">
        <f>$F$4</f>
        <v xml:space="preserve">Data  </v>
      </c>
      <c r="G130" s="224" t="str">
        <f>$G$4</f>
        <v xml:space="preserve">Data  </v>
      </c>
      <c r="H130" s="170"/>
    </row>
    <row r="131" spans="1:8" s="163" customFormat="1" ht="11.1" customHeight="1">
      <c r="A131" s="82"/>
      <c r="B131" s="77"/>
      <c r="C131" s="82"/>
      <c r="D131" s="215"/>
      <c r="E131" s="195"/>
      <c r="F131" s="195"/>
      <c r="G131" s="195"/>
      <c r="H131" s="170"/>
    </row>
    <row r="132" spans="1:8" s="163" customFormat="1" ht="24.95" customHeight="1">
      <c r="A132" s="72" t="s">
        <v>2602</v>
      </c>
      <c r="B132" s="75" t="str">
        <f>'Vehicle Level Data'!A83</f>
        <v>6.1</v>
      </c>
      <c r="C132" s="72" t="str">
        <f>INDEX('Vehicle Level Data'!B:B,MATCH('Vehicle Overview'!$B132,'Vehicle Level Data'!$A:$A,0))</f>
        <v xml:space="preserve">Nominal Value of Debt </v>
      </c>
      <c r="D132" s="180">
        <f>IF(ISBLANK(INDEX('Vehicle Level Data'!D:D,MATCH('Vehicle Overview'!$B132,'Vehicle Level Data'!$A:$A,0))),"",INDEX('Vehicle Level Data'!D:D,MATCH('Vehicle Overview'!$B132,'Vehicle Level Data'!$A:$A,0)))</f>
        <v>0</v>
      </c>
      <c r="E132" s="123"/>
      <c r="F132" s="123"/>
      <c r="G132" s="123"/>
      <c r="H132" s="170"/>
    </row>
    <row r="133" spans="1:8" s="163" customFormat="1" ht="24.95" customHeight="1">
      <c r="A133" s="74" t="s">
        <v>2603</v>
      </c>
      <c r="B133" s="73" t="str">
        <f>'Vehicle Level Data'!A84</f>
        <v>6.1.1</v>
      </c>
      <c r="C133" s="74" t="str">
        <f>INDEX('Vehicle Level Data'!B:B,MATCH('Vehicle Overview'!$B133,'Vehicle Level Data'!$A:$A,0))</f>
        <v xml:space="preserve">Nominal Value of Fixed Interest Rate Debt </v>
      </c>
      <c r="D133" s="181" t="str">
        <f>IF(ISBLANK(INDEX('Vehicle Level Data'!D:D,MATCH('Vehicle Overview'!$B133,'Vehicle Level Data'!$A:$A,0))),"",INDEX('Vehicle Level Data'!D:D,MATCH('Vehicle Overview'!$B133,'Vehicle Level Data'!$A:$A,0)))</f>
        <v/>
      </c>
      <c r="E133" s="123"/>
      <c r="F133" s="123"/>
      <c r="G133" s="123"/>
      <c r="H133" s="170"/>
    </row>
    <row r="134" spans="1:8" s="163" customFormat="1" ht="24.95" customHeight="1">
      <c r="A134" s="72" t="s">
        <v>2604</v>
      </c>
      <c r="B134" s="75" t="str">
        <f>'Vehicle Level Data'!A85</f>
        <v>6.1.2</v>
      </c>
      <c r="C134" s="72" t="str">
        <f>INDEX('Vehicle Level Data'!B:B,MATCH('Vehicle Overview'!$B134,'Vehicle Level Data'!$A:$A,0))</f>
        <v xml:space="preserve">Nominal Value of Floating Interest Rate Debt </v>
      </c>
      <c r="D134" s="180" t="str">
        <f>IF(ISBLANK(INDEX('Vehicle Level Data'!D:D,MATCH('Vehicle Overview'!$B134,'Vehicle Level Data'!$A:$A,0))),"",INDEX('Vehicle Level Data'!D:D,MATCH('Vehicle Overview'!$B134,'Vehicle Level Data'!$A:$A,0)))</f>
        <v/>
      </c>
      <c r="E134" s="123"/>
      <c r="F134" s="123"/>
      <c r="G134" s="123"/>
      <c r="H134" s="170"/>
    </row>
    <row r="135" spans="1:8" s="163" customFormat="1" ht="24.95" customHeight="1">
      <c r="A135" s="74" t="s">
        <v>2605</v>
      </c>
      <c r="B135" s="73" t="str">
        <f>'Vehicle Level Data'!A86</f>
        <v>6.2</v>
      </c>
      <c r="C135" s="74" t="str">
        <f>INDEX('Vehicle Level Data'!B:B,MATCH('Vehicle Overview'!$B135,'Vehicle Level Data'!$A:$A,0))</f>
        <v>Interest Rate Hedging Ratio</v>
      </c>
      <c r="D135" s="365" t="str">
        <f>IF(ISBLANK(INDEX('Vehicle Level Data'!D:D,MATCH('Vehicle Overview'!$B135,'Vehicle Level Data'!$A:$A,0))),"",INDEX('Vehicle Level Data'!D:D,MATCH('Vehicle Overview'!$B135,'Vehicle Level Data'!$A:$A,0)))</f>
        <v/>
      </c>
      <c r="E135" s="100"/>
      <c r="F135" s="100"/>
      <c r="G135" s="100"/>
      <c r="H135" s="170"/>
    </row>
    <row r="136" spans="1:8" s="163" customFormat="1" ht="24.95" customHeight="1">
      <c r="A136" s="72" t="s">
        <v>2606</v>
      </c>
      <c r="B136" s="75" t="str">
        <f>'Vehicle Level Data'!A87</f>
        <v>6.3</v>
      </c>
      <c r="C136" s="72" t="str">
        <f>INDEX('Vehicle Level Data'!B:B,MATCH('Vehicle Overview'!$B136,'Vehicle Level Data'!$A:$A,0))</f>
        <v>Fair Value of Debt</v>
      </c>
      <c r="D136" s="180" t="str">
        <f>IF(ISBLANK(INDEX('Vehicle Level Data'!D:D,MATCH('Vehicle Overview'!$B136,'Vehicle Level Data'!$A:$A,0))),"",INDEX('Vehicle Level Data'!D:D,MATCH('Vehicle Overview'!$B136,'Vehicle Level Data'!$A:$A,0)))</f>
        <v/>
      </c>
      <c r="E136" s="123"/>
      <c r="F136" s="123"/>
      <c r="G136" s="123"/>
      <c r="H136" s="170"/>
    </row>
    <row r="137" spans="1:8" s="163" customFormat="1" ht="24.95" customHeight="1">
      <c r="A137" s="74" t="s">
        <v>2607</v>
      </c>
      <c r="B137" s="73" t="str">
        <f>'Vehicle Level Data'!A88</f>
        <v>6.4</v>
      </c>
      <c r="C137" s="74" t="str">
        <f>INDEX('Vehicle Level Data'!B:B,MATCH('Vehicle Overview'!$B137,'Vehicle Level Data'!$A:$A,0))</f>
        <v>Fair Value of Derivatives</v>
      </c>
      <c r="D137" s="181">
        <f>IF(ISBLANK(INDEX('Vehicle Level Data'!D:D,MATCH('Vehicle Overview'!$B137,'Vehicle Level Data'!$A:$A,0))),"",INDEX('Vehicle Level Data'!D:D,MATCH('Vehicle Overview'!$B137,'Vehicle Level Data'!$A:$A,0)))</f>
        <v>0</v>
      </c>
      <c r="E137" s="123"/>
      <c r="F137" s="123"/>
      <c r="G137" s="123"/>
      <c r="H137" s="170"/>
    </row>
    <row r="138" spans="1:8" s="163" customFormat="1" ht="24.95" customHeight="1">
      <c r="A138" s="72" t="s">
        <v>2608</v>
      </c>
      <c r="B138" s="75" t="str">
        <f>'Vehicle Level Data'!A89</f>
        <v>6.4.1</v>
      </c>
      <c r="C138" s="72" t="str">
        <f>INDEX('Vehicle Level Data'!B:B,MATCH('Vehicle Overview'!$B138,'Vehicle Level Data'!$A:$A,0))</f>
        <v>Fair Value of Derivatives of Interest Rate</v>
      </c>
      <c r="D138" s="180" t="str">
        <f>IF(ISBLANK(INDEX('Vehicle Level Data'!D:D,MATCH('Vehicle Overview'!$B138,'Vehicle Level Data'!$A:$A,0))),"",INDEX('Vehicle Level Data'!D:D,MATCH('Vehicle Overview'!$B138,'Vehicle Level Data'!$A:$A,0)))</f>
        <v/>
      </c>
      <c r="E138" s="123"/>
      <c r="F138" s="123"/>
      <c r="G138" s="123"/>
      <c r="H138" s="170"/>
    </row>
    <row r="139" spans="1:8" s="163" customFormat="1" ht="24.95" customHeight="1">
      <c r="A139" s="74" t="s">
        <v>2609</v>
      </c>
      <c r="B139" s="73" t="str">
        <f>'Vehicle Level Data'!A90</f>
        <v>6.4.2</v>
      </c>
      <c r="C139" s="74" t="str">
        <f>INDEX('Vehicle Level Data'!B:B,MATCH('Vehicle Overview'!$B139,'Vehicle Level Data'!$A:$A,0))</f>
        <v>Fair Value of Derivatives of Currency Hedging</v>
      </c>
      <c r="D139" s="181" t="str">
        <f>IF(ISBLANK(INDEX('Vehicle Level Data'!D:D,MATCH('Vehicle Overview'!$B139,'Vehicle Level Data'!$A:$A,0))),"",INDEX('Vehicle Level Data'!D:D,MATCH('Vehicle Overview'!$B139,'Vehicle Level Data'!$A:$A,0)))</f>
        <v/>
      </c>
      <c r="E139" s="123"/>
      <c r="F139" s="123"/>
      <c r="G139" s="123"/>
      <c r="H139" s="170"/>
    </row>
    <row r="140" spans="1:8" s="163" customFormat="1" ht="24.95" customHeight="1">
      <c r="A140" s="72" t="s">
        <v>2610</v>
      </c>
      <c r="B140" s="75" t="str">
        <f>'Vehicle Level Data'!A91</f>
        <v>6.4.3</v>
      </c>
      <c r="C140" s="72" t="str">
        <f>INDEX('Vehicle Level Data'!B:B,MATCH('Vehicle Overview'!$B140,'Vehicle Level Data'!$A:$A,0))</f>
        <v>Notional Amount of Derivatives of Interest Rate</v>
      </c>
      <c r="D140" s="180" t="str">
        <f>IF(ISBLANK(INDEX('Vehicle Level Data'!D:D,MATCH('Vehicle Overview'!$B140,'Vehicle Level Data'!$A:$A,0))),"",INDEX('Vehicle Level Data'!D:D,MATCH('Vehicle Overview'!$B140,'Vehicle Level Data'!$A:$A,0)))</f>
        <v/>
      </c>
      <c r="E140" s="123"/>
      <c r="F140" s="123"/>
      <c r="G140" s="123"/>
      <c r="H140" s="170"/>
    </row>
    <row r="141" spans="1:8" s="163" customFormat="1" ht="24.95" customHeight="1">
      <c r="A141" s="74" t="s">
        <v>2611</v>
      </c>
      <c r="B141" s="73" t="str">
        <f>'Vehicle Level Data'!A92</f>
        <v>6.4.4</v>
      </c>
      <c r="C141" s="74" t="str">
        <f>INDEX('Vehicle Level Data'!B:B,MATCH('Vehicle Overview'!$B141,'Vehicle Level Data'!$A:$A,0))</f>
        <v>Notional Amount of Derivatives of Currency Hedging</v>
      </c>
      <c r="D141" s="181" t="str">
        <f>IF(ISBLANK(INDEX('Vehicle Level Data'!D:D,MATCH('Vehicle Overview'!$B141,'Vehicle Level Data'!$A:$A,0))),"",INDEX('Vehicle Level Data'!D:D,MATCH('Vehicle Overview'!$B141,'Vehicle Level Data'!$A:$A,0)))</f>
        <v/>
      </c>
      <c r="E141" s="123"/>
      <c r="F141" s="123"/>
      <c r="G141" s="123"/>
      <c r="H141" s="170"/>
    </row>
    <row r="142" spans="1:8" s="163" customFormat="1" ht="24.95" customHeight="1">
      <c r="A142" s="72" t="s">
        <v>2612</v>
      </c>
      <c r="B142" s="75" t="str">
        <f>'Vehicle Level Data'!A93</f>
        <v>6.5</v>
      </c>
      <c r="C142" s="72" t="str">
        <f>INDEX('Vehicle Level Data'!B:B,MATCH('Vehicle Overview'!$B142,'Vehicle Level Data'!$A:$A,0))</f>
        <v>Property Level LTV</v>
      </c>
      <c r="D142" s="180">
        <f>IF(ISBLANK(INDEX('Vehicle Level Data'!D:D,MATCH('Vehicle Overview'!$B142,'Vehicle Level Data'!$A:$A,0))),"",INDEX('Vehicle Level Data'!D:D,MATCH('Vehicle Overview'!$B142,'Vehicle Level Data'!$A:$A,0)))</f>
        <v>0</v>
      </c>
      <c r="E142" s="100"/>
      <c r="F142" s="100"/>
      <c r="G142" s="100"/>
      <c r="H142" s="170"/>
    </row>
    <row r="143" spans="1:8" s="163" customFormat="1" ht="24.95" customHeight="1">
      <c r="A143" s="74" t="s">
        <v>3011</v>
      </c>
      <c r="B143" s="73" t="str">
        <f>'Vehicle Level Data'!A94</f>
        <v>6.6</v>
      </c>
      <c r="C143" s="74" t="str">
        <f>INDEX('Vehicle Level Data'!B:B,MATCH('Vehicle Overview'!$B143,'Vehicle Level Data'!$A:$A,0))</f>
        <v>Vehicle Level LTV</v>
      </c>
      <c r="D143" s="181">
        <f>IF(ISBLANK(INDEX('Vehicle Level Data'!D:D,MATCH('Vehicle Overview'!$B143,'Vehicle Level Data'!$A:$A,0))),"",INDEX('Vehicle Level Data'!D:D,MATCH('Vehicle Overview'!$B143,'Vehicle Level Data'!$A:$A,0)))</f>
        <v>0</v>
      </c>
      <c r="E143" s="100"/>
      <c r="F143" s="100"/>
      <c r="G143" s="100"/>
      <c r="H143" s="343"/>
    </row>
    <row r="144" spans="1:8" s="163" customFormat="1" ht="24.95" customHeight="1">
      <c r="A144" s="72" t="s">
        <v>2613</v>
      </c>
      <c r="B144" s="75" t="str">
        <f>'Vehicle Level Data'!A95</f>
        <v>6.7</v>
      </c>
      <c r="C144" s="72" t="str">
        <f>INDEX('Vehicle Level Data'!B:B,MATCH('Vehicle Overview'!$B144,'Vehicle Level Data'!$A:$A,0))</f>
        <v>Property Level Loan-to-Cost</v>
      </c>
      <c r="D144" s="180" t="str">
        <f>IF(ISBLANK(INDEX('Vehicle Level Data'!D:D,MATCH('Vehicle Overview'!$B144,'Vehicle Level Data'!$A:$A,0))),"",INDEX('Vehicle Level Data'!D:D,MATCH('Vehicle Overview'!$B144,'Vehicle Level Data'!$A:$A,0)))</f>
        <v/>
      </c>
      <c r="E144" s="100"/>
      <c r="F144" s="100"/>
      <c r="G144" s="100"/>
      <c r="H144" s="170"/>
    </row>
    <row r="145" spans="1:8" s="163" customFormat="1" ht="24.95" customHeight="1">
      <c r="A145" s="74" t="s">
        <v>2614</v>
      </c>
      <c r="B145" s="73" t="str">
        <f>'Vehicle Level Data'!A96</f>
        <v>6.8</v>
      </c>
      <c r="C145" s="74" t="str">
        <f>INDEX('Vehicle Level Data'!B:B,MATCH('Vehicle Overview'!$B145,'Vehicle Level Data'!$A:$A,0))</f>
        <v>Weighted Average Cost of Debt</v>
      </c>
      <c r="D145" s="365" t="str">
        <f>IF(ISBLANK(INDEX('Vehicle Level Data'!D:D,MATCH('Vehicle Overview'!$B145,'Vehicle Level Data'!$A:$A,0))),"",INDEX('Vehicle Level Data'!D:D,MATCH('Vehicle Overview'!$B145,'Vehicle Level Data'!$A:$A,0)))</f>
        <v/>
      </c>
      <c r="E145" s="100"/>
      <c r="F145" s="100"/>
      <c r="G145" s="100"/>
      <c r="H145" s="170"/>
    </row>
    <row r="146" spans="1:8" s="163" customFormat="1" ht="24.95" customHeight="1">
      <c r="A146" s="72" t="s">
        <v>2615</v>
      </c>
      <c r="B146" s="75" t="str">
        <f>'Vehicle Level Data'!A97</f>
        <v>6.9</v>
      </c>
      <c r="C146" s="72" t="str">
        <f>INDEX('Vehicle Level Data'!B:B,MATCH('Vehicle Overview'!$B146,'Vehicle Level Data'!$A:$A,0))</f>
        <v xml:space="preserve">Weighted Average Years to Maturity of Debt </v>
      </c>
      <c r="D146" s="180" t="str">
        <f>IF(ISBLANK(INDEX('Vehicle Level Data'!D:D,MATCH('Vehicle Overview'!$B146,'Vehicle Level Data'!$A:$A,0))),"",INDEX('Vehicle Level Data'!D:D,MATCH('Vehicle Overview'!$B146,'Vehicle Level Data'!$A:$A,0)))</f>
        <v/>
      </c>
      <c r="E146" s="110"/>
      <c r="F146" s="110"/>
      <c r="G146" s="110"/>
      <c r="H146" s="170"/>
    </row>
    <row r="147" spans="1:8" s="163" customFormat="1" ht="24.95" customHeight="1">
      <c r="A147" s="74" t="s">
        <v>2616</v>
      </c>
      <c r="B147" s="73" t="str">
        <f>'Vehicle Level Data'!A98</f>
        <v>6.10</v>
      </c>
      <c r="C147" s="74" t="str">
        <f>INDEX('Vehicle Level Data'!B:B,MATCH('Vehicle Overview'!$B147,'Vehicle Level Data'!$A:$A,0))</f>
        <v>Total Debt Maturities in 1 year</v>
      </c>
      <c r="D147" s="181" t="str">
        <f>IF(ISBLANK(INDEX('Vehicle Level Data'!D:D,MATCH('Vehicle Overview'!$B147,'Vehicle Level Data'!$A:$A,0))),"",INDEX('Vehicle Level Data'!D:D,MATCH('Vehicle Overview'!$B147,'Vehicle Level Data'!$A:$A,0)))</f>
        <v/>
      </c>
      <c r="E147" s="123"/>
      <c r="F147" s="123"/>
      <c r="G147" s="123"/>
      <c r="H147" s="170"/>
    </row>
    <row r="148" spans="1:8" s="163" customFormat="1" ht="24.95" customHeight="1">
      <c r="A148" s="72" t="s">
        <v>2617</v>
      </c>
      <c r="B148" s="75" t="str">
        <f>'Vehicle Level Data'!A99</f>
        <v>6.11</v>
      </c>
      <c r="C148" s="72" t="str">
        <f>INDEX('Vehicle Level Data'!B:B,MATCH('Vehicle Overview'!$B148,'Vehicle Level Data'!$A:$A,0))</f>
        <v>Total Debt Maturities in 1-2 year</v>
      </c>
      <c r="D148" s="180" t="str">
        <f>IF(ISBLANK(INDEX('Vehicle Level Data'!D:D,MATCH('Vehicle Overview'!$B148,'Vehicle Level Data'!$A:$A,0))),"",INDEX('Vehicle Level Data'!D:D,MATCH('Vehicle Overview'!$B148,'Vehicle Level Data'!$A:$A,0)))</f>
        <v/>
      </c>
      <c r="E148" s="123"/>
      <c r="F148" s="123"/>
      <c r="G148" s="123"/>
      <c r="H148" s="170"/>
    </row>
    <row r="149" spans="1:8" s="163" customFormat="1" ht="24.95" customHeight="1">
      <c r="A149" s="74" t="s">
        <v>2618</v>
      </c>
      <c r="B149" s="73" t="str">
        <f>'Vehicle Level Data'!A100</f>
        <v>6.12</v>
      </c>
      <c r="C149" s="74" t="str">
        <f>INDEX('Vehicle Level Data'!B:B,MATCH('Vehicle Overview'!$B149,'Vehicle Level Data'!$A:$A,0))</f>
        <v>Total Debt Maturities in 2-3 years</v>
      </c>
      <c r="D149" s="181" t="str">
        <f>IF(ISBLANK(INDEX('Vehicle Level Data'!D:D,MATCH('Vehicle Overview'!$B149,'Vehicle Level Data'!$A:$A,0))),"",INDEX('Vehicle Level Data'!D:D,MATCH('Vehicle Overview'!$B149,'Vehicle Level Data'!$A:$A,0)))</f>
        <v/>
      </c>
      <c r="E149" s="123"/>
      <c r="F149" s="123"/>
      <c r="G149" s="123"/>
      <c r="H149" s="170"/>
    </row>
    <row r="150" spans="1:8" s="160" customFormat="1" ht="24.95" customHeight="1">
      <c r="A150" s="72" t="s">
        <v>2619</v>
      </c>
      <c r="B150" s="75" t="str">
        <f>'Vehicle Level Data'!A101</f>
        <v>6.13</v>
      </c>
      <c r="C150" s="72" t="str">
        <f>INDEX('Vehicle Level Data'!B:B,MATCH('Vehicle Overview'!$B150,'Vehicle Level Data'!$A:$A,0))</f>
        <v>Total Debt Maturities in 3-4 years</v>
      </c>
      <c r="D150" s="180" t="str">
        <f>IF(ISBLANK(INDEX('Vehicle Level Data'!D:D,MATCH('Vehicle Overview'!$B150,'Vehicle Level Data'!$A:$A,0))),"",INDEX('Vehicle Level Data'!D:D,MATCH('Vehicle Overview'!$B150,'Vehicle Level Data'!$A:$A,0)))</f>
        <v/>
      </c>
      <c r="E150" s="123"/>
      <c r="F150" s="123"/>
      <c r="G150" s="123"/>
      <c r="H150" s="170"/>
    </row>
    <row r="151" spans="1:8" s="160" customFormat="1" ht="24.95" customHeight="1">
      <c r="A151" s="74" t="s">
        <v>2620</v>
      </c>
      <c r="B151" s="73" t="str">
        <f>'Vehicle Level Data'!A102</f>
        <v>6.14</v>
      </c>
      <c r="C151" s="74" t="str">
        <f>INDEX('Vehicle Level Data'!B:B,MATCH('Vehicle Overview'!$B151,'Vehicle Level Data'!$A:$A,0))</f>
        <v>Total Debt Maturities in 4-5years</v>
      </c>
      <c r="D151" s="181" t="str">
        <f>IF(ISBLANK(INDEX('Vehicle Level Data'!D:D,MATCH('Vehicle Overview'!$B151,'Vehicle Level Data'!$A:$A,0))),"",INDEX('Vehicle Level Data'!D:D,MATCH('Vehicle Overview'!$B151,'Vehicle Level Data'!$A:$A,0)))</f>
        <v/>
      </c>
      <c r="E151" s="123"/>
      <c r="F151" s="123"/>
      <c r="G151" s="123"/>
      <c r="H151" s="170"/>
    </row>
    <row r="152" spans="1:8" s="163" customFormat="1" ht="24.95" customHeight="1">
      <c r="A152" s="72" t="s">
        <v>2621</v>
      </c>
      <c r="B152" s="75" t="str">
        <f>'Vehicle Level Data'!A103</f>
        <v>6.15</v>
      </c>
      <c r="C152" s="72" t="str">
        <f>INDEX('Vehicle Level Data'!B:B,MATCH('Vehicle Overview'!$B152,'Vehicle Level Data'!$A:$A,0))</f>
        <v>Total Debt Maturities in &gt;5 years</v>
      </c>
      <c r="D152" s="180" t="str">
        <f>IF(ISBLANK(INDEX('Vehicle Level Data'!D:D,MATCH('Vehicle Overview'!$B152,'Vehicle Level Data'!$A:$A,0))),"",INDEX('Vehicle Level Data'!D:D,MATCH('Vehicle Overview'!$B152,'Vehicle Level Data'!$A:$A,0)))</f>
        <v/>
      </c>
      <c r="E152" s="123"/>
      <c r="F152" s="123"/>
      <c r="G152" s="123"/>
      <c r="H152" s="170"/>
    </row>
    <row r="153" spans="1:8" s="163" customFormat="1" ht="24.95" customHeight="1">
      <c r="A153" s="74" t="s">
        <v>2622</v>
      </c>
      <c r="B153" s="73" t="str">
        <f>'Vehicle Level Data'!A104</f>
        <v>6.16</v>
      </c>
      <c r="C153" s="74" t="str">
        <f>INDEX('Vehicle Level Data'!B:B,MATCH('Vehicle Overview'!$B153,'Vehicle Level Data'!$A:$A,0))</f>
        <v>Number of New / Renewed Debt Facilities</v>
      </c>
      <c r="D153" s="181" t="str">
        <f>IF(ISBLANK(INDEX('Vehicle Level Data'!D:D,MATCH('Vehicle Overview'!$B153,'Vehicle Level Data'!$A:$A,0))),"",INDEX('Vehicle Level Data'!D:D,MATCH('Vehicle Overview'!$B153,'Vehicle Level Data'!$A:$A,0)))</f>
        <v/>
      </c>
      <c r="E153" s="123"/>
      <c r="F153" s="123"/>
      <c r="G153" s="123"/>
      <c r="H153" s="170"/>
    </row>
    <row r="154" spans="1:8" s="163" customFormat="1" ht="24.95" customHeight="1">
      <c r="A154" s="72" t="s">
        <v>2623</v>
      </c>
      <c r="B154" s="75" t="str">
        <f>'Vehicle Level Data'!A105</f>
        <v>6.17</v>
      </c>
      <c r="C154" s="72" t="str">
        <f>INDEX('Vehicle Level Data'!B:B,MATCH('Vehicle Overview'!$B154,'Vehicle Level Data'!$A:$A,0))</f>
        <v>Amount of New / Renewed Debt Facilities</v>
      </c>
      <c r="D154" s="180" t="str">
        <f>IF(ISBLANK(INDEX('Vehicle Level Data'!D:D,MATCH('Vehicle Overview'!$B154,'Vehicle Level Data'!$A:$A,0))),"",INDEX('Vehicle Level Data'!D:D,MATCH('Vehicle Overview'!$B154,'Vehicle Level Data'!$A:$A,0)))</f>
        <v/>
      </c>
      <c r="E154" s="123"/>
      <c r="F154" s="123"/>
      <c r="G154" s="123"/>
      <c r="H154" s="170"/>
    </row>
    <row r="155" spans="1:8" s="163" customFormat="1" ht="24.95" customHeight="1">
      <c r="A155" s="74" t="s">
        <v>2624</v>
      </c>
      <c r="B155" s="73" t="str">
        <f>'Vehicle Level Data'!A106</f>
        <v>6.18</v>
      </c>
      <c r="C155" s="74" t="str">
        <f>INDEX('Vehicle Level Data'!B:B,MATCH('Vehicle Overview'!$B155,'Vehicle Level Data'!$A:$A,0))</f>
        <v>Interest Service Coverage Ratio</v>
      </c>
      <c r="D155" s="365" t="str">
        <f>IF(ISBLANK(INDEX('Vehicle Level Data'!D:D,MATCH('Vehicle Overview'!$B155,'Vehicle Level Data'!$A:$A,0))),"",INDEX('Vehicle Level Data'!D:D,MATCH('Vehicle Overview'!$B155,'Vehicle Level Data'!$A:$A,0)))</f>
        <v/>
      </c>
      <c r="E155" s="112"/>
      <c r="F155" s="112"/>
      <c r="G155" s="112"/>
      <c r="H155" s="170"/>
    </row>
    <row r="156" spans="1:8" s="163" customFormat="1" ht="24.95" customHeight="1">
      <c r="A156" s="72" t="s">
        <v>2625</v>
      </c>
      <c r="B156" s="75" t="str">
        <f>'Vehicle Level Data'!A107</f>
        <v>6.19</v>
      </c>
      <c r="C156" s="72" t="str">
        <f>INDEX('Vehicle Level Data'!B:B,MATCH('Vehicle Overview'!$B156,'Vehicle Level Data'!$A:$A,0))</f>
        <v>Debt Service Coverage Ratio</v>
      </c>
      <c r="D156" s="363" t="str">
        <f>IF(ISBLANK(INDEX('Vehicle Level Data'!D:D,MATCH('Vehicle Overview'!$B156,'Vehicle Level Data'!$A:$A,0))),"",INDEX('Vehicle Level Data'!D:D,MATCH('Vehicle Overview'!$B156,'Vehicle Level Data'!$A:$A,0)))</f>
        <v/>
      </c>
      <c r="E156" s="112"/>
      <c r="F156" s="112"/>
      <c r="G156" s="112"/>
      <c r="H156" s="170"/>
    </row>
    <row r="157" spans="1:8" s="163" customFormat="1" ht="24.95" customHeight="1">
      <c r="A157" s="74" t="s">
        <v>2626</v>
      </c>
      <c r="B157" s="73" t="str">
        <f>'Vehicle Level Data'!A108</f>
        <v>6.20</v>
      </c>
      <c r="C157" s="74" t="str">
        <f>INDEX('Vehicle Level Data'!B:B,MATCH('Vehicle Overview'!$B157,'Vehicle Level Data'!$A:$A,0))</f>
        <v>Undrawn secured credit lines</v>
      </c>
      <c r="D157" s="181" t="str">
        <f>IF(ISBLANK(INDEX('Vehicle Level Data'!D:D,MATCH('Vehicle Overview'!$B157,'Vehicle Level Data'!$A:$A,0))),"",INDEX('Vehicle Level Data'!D:D,MATCH('Vehicle Overview'!$B157,'Vehicle Level Data'!$A:$A,0)))</f>
        <v/>
      </c>
      <c r="E157" s="112"/>
      <c r="F157" s="112"/>
      <c r="G157" s="112"/>
      <c r="H157" s="170"/>
    </row>
    <row r="158" spans="1:8" s="163" customFormat="1" ht="27">
      <c r="A158" s="308"/>
      <c r="B158" s="323"/>
      <c r="C158" s="308"/>
      <c r="D158" s="309"/>
      <c r="E158" s="310"/>
      <c r="F158" s="310"/>
      <c r="G158" s="310"/>
      <c r="H158" s="170"/>
    </row>
    <row r="159" spans="1:8" s="163" customFormat="1" ht="27">
      <c r="A159" s="70"/>
      <c r="B159" s="55">
        <v>7</v>
      </c>
      <c r="C159" s="70" t="s">
        <v>414</v>
      </c>
      <c r="D159" s="214" t="str">
        <f>$D$4</f>
        <v xml:space="preserve">Data  </v>
      </c>
      <c r="E159" s="224" t="str">
        <f>$E$4</f>
        <v xml:space="preserve">Data  </v>
      </c>
      <c r="F159" s="224" t="str">
        <f>$F$4</f>
        <v xml:space="preserve">Data  </v>
      </c>
      <c r="G159" s="224" t="str">
        <f>$G$4</f>
        <v xml:space="preserve">Data  </v>
      </c>
      <c r="H159" s="170"/>
    </row>
    <row r="160" spans="1:8" s="163" customFormat="1" ht="11.1" customHeight="1">
      <c r="A160" s="82"/>
      <c r="B160" s="77"/>
      <c r="C160" s="82"/>
      <c r="D160" s="215"/>
      <c r="E160" s="195"/>
      <c r="F160" s="195"/>
      <c r="G160" s="195"/>
      <c r="H160" s="170"/>
    </row>
    <row r="161" spans="1:8" s="163" customFormat="1" ht="24.95" customHeight="1">
      <c r="A161" s="72" t="s">
        <v>2627</v>
      </c>
      <c r="B161" s="75" t="str">
        <f>'Vehicle Level Data'!A112</f>
        <v>7.1</v>
      </c>
      <c r="C161" s="72" t="str">
        <f>INDEX('Vehicle Level Data'!B:B,MATCH('Vehicle Overview'!$B161,'Vehicle Level Data'!$A:$A,0))</f>
        <v>Total Return - Quarter</v>
      </c>
      <c r="D161" s="363" t="str">
        <f>IF(ISBLANK(INDEX('Vehicle Level Data'!D:D,MATCH('Vehicle Overview'!$B161,'Vehicle Level Data'!$A:$A,0))),"",INDEX('Vehicle Level Data'!D:D,MATCH('Vehicle Overview'!$B161,'Vehicle Level Data'!$A:$A,0)))</f>
        <v/>
      </c>
      <c r="E161" s="122"/>
      <c r="F161" s="122"/>
      <c r="G161" s="122"/>
      <c r="H161" s="170"/>
    </row>
    <row r="162" spans="1:8" s="163" customFormat="1" ht="24.95" customHeight="1">
      <c r="A162" s="74" t="s">
        <v>2628</v>
      </c>
      <c r="B162" s="73" t="str">
        <f>'Vehicle Level Data'!A113</f>
        <v>7.2</v>
      </c>
      <c r="C162" s="74" t="str">
        <f>INDEX('Vehicle Level Data'!B:B,MATCH('Vehicle Overview'!$B162,'Vehicle Level Data'!$A:$A,0))</f>
        <v>Total Return - One-Year</v>
      </c>
      <c r="D162" s="365" t="str">
        <f>IF(ISBLANK(INDEX('Vehicle Level Data'!D:D,MATCH('Vehicle Overview'!$B162,'Vehicle Level Data'!$A:$A,0))),"",INDEX('Vehicle Level Data'!D:D,MATCH('Vehicle Overview'!$B162,'Vehicle Level Data'!$A:$A,0)))</f>
        <v/>
      </c>
      <c r="E162" s="122"/>
      <c r="F162" s="122"/>
      <c r="G162" s="122"/>
      <c r="H162" s="170"/>
    </row>
    <row r="163" spans="1:8" s="163" customFormat="1" ht="24.95" customHeight="1">
      <c r="A163" s="72" t="s">
        <v>2629</v>
      </c>
      <c r="B163" s="75" t="str">
        <f>'Vehicle Level Data'!A114</f>
        <v>7.3</v>
      </c>
      <c r="C163" s="72" t="str">
        <f>INDEX('Vehicle Level Data'!B:B,MATCH('Vehicle Overview'!$B163,'Vehicle Level Data'!$A:$A,0))</f>
        <v>Total Return - Three-Year Annualised</v>
      </c>
      <c r="D163" s="363" t="str">
        <f>IF(ISBLANK(INDEX('Vehicle Level Data'!D:D,MATCH('Vehicle Overview'!$B163,'Vehicle Level Data'!$A:$A,0))),"",INDEX('Vehicle Level Data'!D:D,MATCH('Vehicle Overview'!$B163,'Vehicle Level Data'!$A:$A,0)))</f>
        <v/>
      </c>
      <c r="E163" s="122"/>
      <c r="F163" s="122"/>
      <c r="G163" s="122"/>
      <c r="H163" s="170"/>
    </row>
    <row r="164" spans="1:8" s="163" customFormat="1" ht="24.95" customHeight="1">
      <c r="A164" s="74" t="s">
        <v>2630</v>
      </c>
      <c r="B164" s="73" t="str">
        <f>'Vehicle Level Data'!A115</f>
        <v>7.4</v>
      </c>
      <c r="C164" s="74" t="str">
        <f>INDEX('Vehicle Level Data'!B:B,MATCH('Vehicle Overview'!$B164,'Vehicle Level Data'!$A:$A,0))</f>
        <v>Total Return - Five-Year Annualised</v>
      </c>
      <c r="D164" s="365" t="str">
        <f>IF(ISBLANK(INDEX('Vehicle Level Data'!D:D,MATCH('Vehicle Overview'!$B164,'Vehicle Level Data'!$A:$A,0))),"",INDEX('Vehicle Level Data'!D:D,MATCH('Vehicle Overview'!$B164,'Vehicle Level Data'!$A:$A,0)))</f>
        <v/>
      </c>
      <c r="E164" s="122"/>
      <c r="F164" s="122"/>
      <c r="G164" s="122"/>
      <c r="H164" s="170"/>
    </row>
    <row r="165" spans="1:8" s="163" customFormat="1" ht="24.95" customHeight="1">
      <c r="A165" s="72" t="s">
        <v>2631</v>
      </c>
      <c r="B165" s="75" t="str">
        <f>'Vehicle Level Data'!A116</f>
        <v>7.5</v>
      </c>
      <c r="C165" s="72" t="str">
        <f>INDEX('Vehicle Level Data'!B:B,MATCH('Vehicle Overview'!$B165,'Vehicle Level Data'!$A:$A,0))</f>
        <v>Total Return - Ten-Year Annualised</v>
      </c>
      <c r="D165" s="363" t="str">
        <f>IF(ISBLANK(INDEX('Vehicle Level Data'!D:D,MATCH('Vehicle Overview'!$B165,'Vehicle Level Data'!$A:$A,0))),"",INDEX('Vehicle Level Data'!D:D,MATCH('Vehicle Overview'!$B165,'Vehicle Level Data'!$A:$A,0)))</f>
        <v/>
      </c>
      <c r="E165" s="122"/>
      <c r="F165" s="122"/>
      <c r="G165" s="122"/>
      <c r="H165" s="170"/>
    </row>
    <row r="166" spans="1:8" s="163" customFormat="1" ht="24.95" customHeight="1">
      <c r="A166" s="74" t="s">
        <v>2632</v>
      </c>
      <c r="B166" s="73" t="str">
        <f>'Vehicle Level Data'!A117</f>
        <v>7.6</v>
      </c>
      <c r="C166" s="74" t="str">
        <f>INDEX('Vehicle Level Data'!B:B,MATCH('Vehicle Overview'!$B166,'Vehicle Level Data'!$A:$A,0))</f>
        <v>Total Return - Since Inception Annualised</v>
      </c>
      <c r="D166" s="365" t="str">
        <f>IF(ISBLANK(INDEX('Vehicle Level Data'!D:D,MATCH('Vehicle Overview'!$B166,'Vehicle Level Data'!$A:$A,0))),"",INDEX('Vehicle Level Data'!D:D,MATCH('Vehicle Overview'!$B166,'Vehicle Level Data'!$A:$A,0)))</f>
        <v/>
      </c>
      <c r="E166" s="122"/>
      <c r="F166" s="122"/>
      <c r="G166" s="122"/>
      <c r="H166" s="170"/>
    </row>
    <row r="167" spans="1:8" s="163" customFormat="1" ht="24.95" customHeight="1">
      <c r="A167" s="72" t="s">
        <v>2633</v>
      </c>
      <c r="B167" s="75" t="str">
        <f>'Vehicle Level Data'!A118</f>
        <v>7.7</v>
      </c>
      <c r="C167" s="72" t="str">
        <f>INDEX('Vehicle Level Data'!B:B,MATCH('Vehicle Overview'!$B167,'Vehicle Level Data'!$A:$A,0))</f>
        <v>Total Return - One-Year - Gross of fees</v>
      </c>
      <c r="D167" s="363" t="str">
        <f>IF(ISBLANK(INDEX('Vehicle Level Data'!D:D,MATCH('Vehicle Overview'!$B167,'Vehicle Level Data'!$A:$A,0))),"",INDEX('Vehicle Level Data'!D:D,MATCH('Vehicle Overview'!$B167,'Vehicle Level Data'!$A:$A,0)))</f>
        <v/>
      </c>
      <c r="E167" s="122"/>
      <c r="F167" s="122"/>
      <c r="G167" s="122"/>
      <c r="H167" s="170"/>
    </row>
    <row r="168" spans="1:8" s="163" customFormat="1" ht="24.95" customHeight="1">
      <c r="A168" s="74" t="s">
        <v>2634</v>
      </c>
      <c r="B168" s="73" t="str">
        <f>'Vehicle Level Data'!A119</f>
        <v>7.8</v>
      </c>
      <c r="C168" s="74" t="str">
        <f>INDEX('Vehicle Level Data'!B:B,MATCH('Vehicle Overview'!$B168,'Vehicle Level Data'!$A:$A,0))</f>
        <v>Total Return - Three-Year Annualised - Gross of fees</v>
      </c>
      <c r="D168" s="365" t="str">
        <f>IF(ISBLANK(INDEX('Vehicle Level Data'!D:D,MATCH('Vehicle Overview'!$B168,'Vehicle Level Data'!$A:$A,0))),"",INDEX('Vehicle Level Data'!D:D,MATCH('Vehicle Overview'!$B168,'Vehicle Level Data'!$A:$A,0)))</f>
        <v/>
      </c>
      <c r="E168" s="122"/>
      <c r="F168" s="122"/>
      <c r="G168" s="122"/>
      <c r="H168" s="170"/>
    </row>
    <row r="169" spans="1:8" s="163" customFormat="1" ht="24.95" customHeight="1">
      <c r="A169" s="72" t="s">
        <v>2635</v>
      </c>
      <c r="B169" s="75" t="str">
        <f>'Vehicle Level Data'!A120</f>
        <v>7.9</v>
      </c>
      <c r="C169" s="72" t="str">
        <f>INDEX('Vehicle Level Data'!B:B,MATCH('Vehicle Overview'!$B169,'Vehicle Level Data'!$A:$A,0))</f>
        <v>Total Return - Five-Year Annualised - Gross of fees</v>
      </c>
      <c r="D169" s="363" t="str">
        <f>IF(ISBLANK(INDEX('Vehicle Level Data'!D:D,MATCH('Vehicle Overview'!$B169,'Vehicle Level Data'!$A:$A,0))),"",INDEX('Vehicle Level Data'!D:D,MATCH('Vehicle Overview'!$B169,'Vehicle Level Data'!$A:$A,0)))</f>
        <v/>
      </c>
      <c r="E169" s="122"/>
      <c r="F169" s="122"/>
      <c r="G169" s="122"/>
      <c r="H169" s="170"/>
    </row>
    <row r="170" spans="1:8" s="163" customFormat="1" ht="24.95" customHeight="1">
      <c r="A170" s="74" t="s">
        <v>2636</v>
      </c>
      <c r="B170" s="73" t="str">
        <f>'Vehicle Level Data'!A121</f>
        <v>7.10</v>
      </c>
      <c r="C170" s="74" t="str">
        <f>INDEX('Vehicle Level Data'!B:B,MATCH('Vehicle Overview'!$B170,'Vehicle Level Data'!$A:$A,0))</f>
        <v>Total Return - Ten-Year Annualised - Gross of fees</v>
      </c>
      <c r="D170" s="365" t="str">
        <f>IF(ISBLANK(INDEX('Vehicle Level Data'!D:D,MATCH('Vehicle Overview'!$B170,'Vehicle Level Data'!$A:$A,0))),"",INDEX('Vehicle Level Data'!D:D,MATCH('Vehicle Overview'!$B170,'Vehicle Level Data'!$A:$A,0)))</f>
        <v/>
      </c>
      <c r="E170" s="122"/>
      <c r="F170" s="122"/>
      <c r="G170" s="122"/>
      <c r="H170" s="170"/>
    </row>
    <row r="171" spans="1:8" s="163" customFormat="1" ht="24.95" customHeight="1">
      <c r="A171" s="72" t="s">
        <v>2637</v>
      </c>
      <c r="B171" s="75" t="str">
        <f>'Vehicle Level Data'!A122</f>
        <v>7.11</v>
      </c>
      <c r="C171" s="72" t="str">
        <f>INDEX('Vehicle Level Data'!B:B,MATCH('Vehicle Overview'!$B171,'Vehicle Level Data'!$A:$A,0))</f>
        <v>Total Return - Since Inception Annualised - Gross of fees</v>
      </c>
      <c r="D171" s="363" t="str">
        <f>IF(ISBLANK(INDEX('Vehicle Level Data'!D:D,MATCH('Vehicle Overview'!$B171,'Vehicle Level Data'!$A:$A,0))),"",INDEX('Vehicle Level Data'!D:D,MATCH('Vehicle Overview'!$B171,'Vehicle Level Data'!$A:$A,0)))</f>
        <v/>
      </c>
      <c r="E171" s="122"/>
      <c r="F171" s="122"/>
      <c r="G171" s="122"/>
      <c r="H171" s="170"/>
    </row>
    <row r="172" spans="1:8" s="163" customFormat="1" ht="24.95" customHeight="1">
      <c r="A172" s="74" t="s">
        <v>3012</v>
      </c>
      <c r="B172" s="73" t="str">
        <f>'Vehicle Level Data'!A123</f>
        <v>7.12</v>
      </c>
      <c r="C172" s="74" t="str">
        <f>INDEX('Vehicle Level Data'!B:B,MATCH('Vehicle Overview'!$B172,'Vehicle Level Data'!$A:$A,0))</f>
        <v>Net Investment Income - Quarter</v>
      </c>
      <c r="D172" s="360" t="str">
        <f>IF(ISBLANK(INDEX('Vehicle Level Data'!D:D,MATCH('Vehicle Overview'!$B172,'Vehicle Level Data'!$A:$A,0))),"",INDEX('Vehicle Level Data'!D:D,MATCH('Vehicle Overview'!$B172,'Vehicle Level Data'!$A:$A,0)))</f>
        <v/>
      </c>
      <c r="E172" s="122"/>
      <c r="F172" s="122"/>
      <c r="G172" s="122"/>
      <c r="H172" s="343"/>
    </row>
    <row r="173" spans="1:8" s="163" customFormat="1" ht="24.95" customHeight="1">
      <c r="A173" s="72" t="s">
        <v>2638</v>
      </c>
      <c r="B173" s="75" t="str">
        <f>'Vehicle Level Data'!A124</f>
        <v>7.13</v>
      </c>
      <c r="C173" s="72" t="str">
        <f>INDEX('Vehicle Level Data'!B:B,MATCH('Vehicle Overview'!$B173,'Vehicle Level Data'!$A:$A,0))</f>
        <v>Income Return - Quarter</v>
      </c>
      <c r="D173" s="183" t="str">
        <f>IF(ISBLANK(INDEX('Vehicle Level Data'!D:D,MATCH('Vehicle Overview'!$B173,'Vehicle Level Data'!$A:$A,0))),"",INDEX('Vehicle Level Data'!D:D,MATCH('Vehicle Overview'!$B173,'Vehicle Level Data'!$A:$A,0)))</f>
        <v/>
      </c>
      <c r="E173" s="122"/>
      <c r="F173" s="122"/>
      <c r="G173" s="122"/>
      <c r="H173" s="170"/>
    </row>
    <row r="174" spans="1:8" s="163" customFormat="1" ht="24.95" customHeight="1">
      <c r="A174" s="74" t="s">
        <v>2639</v>
      </c>
      <c r="B174" s="73" t="str">
        <f>'Vehicle Level Data'!A125</f>
        <v>7.14</v>
      </c>
      <c r="C174" s="74" t="str">
        <f>INDEX('Vehicle Level Data'!B:B,MATCH('Vehicle Overview'!$B174,'Vehicle Level Data'!$A:$A,0))</f>
        <v xml:space="preserve">Income Return - One-Year </v>
      </c>
      <c r="D174" s="365" t="str">
        <f>IF(ISBLANK(INDEX('Vehicle Level Data'!D:D,MATCH('Vehicle Overview'!$B174,'Vehicle Level Data'!$A:$A,0))),"",INDEX('Vehicle Level Data'!D:D,MATCH('Vehicle Overview'!$B174,'Vehicle Level Data'!$A:$A,0)))</f>
        <v/>
      </c>
      <c r="E174" s="122"/>
      <c r="F174" s="122"/>
      <c r="G174" s="122"/>
      <c r="H174" s="170"/>
    </row>
    <row r="175" spans="1:8" s="163" customFormat="1" ht="24.95" customHeight="1">
      <c r="A175" s="72" t="s">
        <v>2640</v>
      </c>
      <c r="B175" s="75" t="str">
        <f>'Vehicle Level Data'!A126</f>
        <v>7.15</v>
      </c>
      <c r="C175" s="72" t="str">
        <f>INDEX('Vehicle Level Data'!B:B,MATCH('Vehicle Overview'!$B175,'Vehicle Level Data'!$A:$A,0))</f>
        <v>Income Return - Three-Year Annualised</v>
      </c>
      <c r="D175" s="363" t="str">
        <f>IF(ISBLANK(INDEX('Vehicle Level Data'!D:D,MATCH('Vehicle Overview'!$B175,'Vehicle Level Data'!$A:$A,0))),"",INDEX('Vehicle Level Data'!D:D,MATCH('Vehicle Overview'!$B175,'Vehicle Level Data'!$A:$A,0)))</f>
        <v/>
      </c>
      <c r="E175" s="122"/>
      <c r="F175" s="122"/>
      <c r="G175" s="122"/>
      <c r="H175" s="170"/>
    </row>
    <row r="176" spans="1:8" s="163" customFormat="1" ht="24.95" customHeight="1">
      <c r="A176" s="74" t="s">
        <v>2641</v>
      </c>
      <c r="B176" s="73" t="str">
        <f>'Vehicle Level Data'!A127</f>
        <v>7.16</v>
      </c>
      <c r="C176" s="74" t="str">
        <f>INDEX('Vehicle Level Data'!B:B,MATCH('Vehicle Overview'!$B176,'Vehicle Level Data'!$A:$A,0))</f>
        <v>Income Return - Five-Year Annualised</v>
      </c>
      <c r="D176" s="365" t="str">
        <f>IF(ISBLANK(INDEX('Vehicle Level Data'!D:D,MATCH('Vehicle Overview'!$B176,'Vehicle Level Data'!$A:$A,0))),"",INDEX('Vehicle Level Data'!D:D,MATCH('Vehicle Overview'!$B176,'Vehicle Level Data'!$A:$A,0)))</f>
        <v/>
      </c>
      <c r="E176" s="122"/>
      <c r="F176" s="122"/>
      <c r="G176" s="122"/>
      <c r="H176" s="170"/>
    </row>
    <row r="177" spans="1:8" s="163" customFormat="1" ht="24.95" customHeight="1">
      <c r="A177" s="72" t="s">
        <v>2642</v>
      </c>
      <c r="B177" s="75" t="str">
        <f>'Vehicle Level Data'!A128</f>
        <v>7.17</v>
      </c>
      <c r="C177" s="72" t="str">
        <f>INDEX('Vehicle Level Data'!B:B,MATCH('Vehicle Overview'!$B177,'Vehicle Level Data'!$A:$A,0))</f>
        <v>Income Return - Ten-Year Annualised</v>
      </c>
      <c r="D177" s="363" t="str">
        <f>IF(ISBLANK(INDEX('Vehicle Level Data'!D:D,MATCH('Vehicle Overview'!$B177,'Vehicle Level Data'!$A:$A,0))),"",INDEX('Vehicle Level Data'!D:D,MATCH('Vehicle Overview'!$B177,'Vehicle Level Data'!$A:$A,0)))</f>
        <v/>
      </c>
      <c r="E177" s="122"/>
      <c r="F177" s="122"/>
      <c r="G177" s="122"/>
      <c r="H177" s="170"/>
    </row>
    <row r="178" spans="1:8" s="163" customFormat="1" ht="24.95" customHeight="1">
      <c r="A178" s="74" t="s">
        <v>2643</v>
      </c>
      <c r="B178" s="73" t="str">
        <f>'Vehicle Level Data'!A129</f>
        <v>7.18</v>
      </c>
      <c r="C178" s="74" t="str">
        <f>INDEX('Vehicle Level Data'!B:B,MATCH('Vehicle Overview'!$B178,'Vehicle Level Data'!$A:$A,0))</f>
        <v>Income Return - Since Inception Annualised</v>
      </c>
      <c r="D178" s="365" t="str">
        <f>IF(ISBLANK(INDEX('Vehicle Level Data'!D:D,MATCH('Vehicle Overview'!$B178,'Vehicle Level Data'!$A:$A,0))),"",INDEX('Vehicle Level Data'!D:D,MATCH('Vehicle Overview'!$B178,'Vehicle Level Data'!$A:$A,0)))</f>
        <v/>
      </c>
      <c r="E178" s="122"/>
      <c r="F178" s="122"/>
      <c r="G178" s="122"/>
      <c r="H178" s="170"/>
    </row>
    <row r="179" spans="1:8" s="163" customFormat="1" ht="24.95" customHeight="1">
      <c r="A179" s="72" t="s">
        <v>2644</v>
      </c>
      <c r="B179" s="75" t="str">
        <f>'Vehicle Level Data'!A130</f>
        <v>7.19</v>
      </c>
      <c r="C179" s="72" t="str">
        <f>INDEX('Vehicle Level Data'!B:B,MATCH('Vehicle Overview'!$B179,'Vehicle Level Data'!$A:$A,0))</f>
        <v>Income Return - One-Year - Gross of fees</v>
      </c>
      <c r="D179" s="363" t="str">
        <f>IF(ISBLANK(INDEX('Vehicle Level Data'!D:D,MATCH('Vehicle Overview'!$B179,'Vehicle Level Data'!$A:$A,0))),"",INDEX('Vehicle Level Data'!D:D,MATCH('Vehicle Overview'!$B179,'Vehicle Level Data'!$A:$A,0)))</f>
        <v/>
      </c>
      <c r="E179" s="122"/>
      <c r="F179" s="122"/>
      <c r="G179" s="122"/>
      <c r="H179" s="170"/>
    </row>
    <row r="180" spans="1:8" s="160" customFormat="1" ht="24.95" customHeight="1">
      <c r="A180" s="74" t="s">
        <v>2645</v>
      </c>
      <c r="B180" s="73" t="str">
        <f>'Vehicle Level Data'!A131</f>
        <v>7.20</v>
      </c>
      <c r="C180" s="74" t="str">
        <f>INDEX('Vehicle Level Data'!B:B,MATCH('Vehicle Overview'!$B180,'Vehicle Level Data'!$A:$A,0))</f>
        <v>Income Return - Three-Year Annualised - Gross of fees</v>
      </c>
      <c r="D180" s="365" t="str">
        <f>IF(ISBLANK(INDEX('Vehicle Level Data'!D:D,MATCH('Vehicle Overview'!$B180,'Vehicle Level Data'!$A:$A,0))),"",INDEX('Vehicle Level Data'!D:D,MATCH('Vehicle Overview'!$B180,'Vehicle Level Data'!$A:$A,0)))</f>
        <v/>
      </c>
      <c r="E180" s="122"/>
      <c r="F180" s="122"/>
      <c r="G180" s="122"/>
      <c r="H180" s="170"/>
    </row>
    <row r="181" spans="1:8" s="160" customFormat="1" ht="24.95" customHeight="1">
      <c r="A181" s="72" t="s">
        <v>2646</v>
      </c>
      <c r="B181" s="75" t="str">
        <f>'Vehicle Level Data'!A132</f>
        <v>7.21</v>
      </c>
      <c r="C181" s="72" t="str">
        <f>INDEX('Vehicle Level Data'!B:B,MATCH('Vehicle Overview'!$B181,'Vehicle Level Data'!$A:$A,0))</f>
        <v>Income Return - Five-Year Annualised - Gross of fees</v>
      </c>
      <c r="D181" s="363" t="str">
        <f>IF(ISBLANK(INDEX('Vehicle Level Data'!D:D,MATCH('Vehicle Overview'!$B181,'Vehicle Level Data'!$A:$A,0))),"",INDEX('Vehicle Level Data'!D:D,MATCH('Vehicle Overview'!$B181,'Vehicle Level Data'!$A:$A,0)))</f>
        <v/>
      </c>
      <c r="E181" s="122"/>
      <c r="F181" s="122"/>
      <c r="G181" s="122"/>
      <c r="H181" s="170"/>
    </row>
    <row r="182" spans="1:8" s="163" customFormat="1" ht="24.95" customHeight="1">
      <c r="A182" s="74" t="s">
        <v>2647</v>
      </c>
      <c r="B182" s="73" t="str">
        <f>'Vehicle Level Data'!A133</f>
        <v>7.22</v>
      </c>
      <c r="C182" s="74" t="str">
        <f>INDEX('Vehicle Level Data'!B:B,MATCH('Vehicle Overview'!$B182,'Vehicle Level Data'!$A:$A,0))</f>
        <v>Income Return - Ten-Year Annualised - Gross of fees</v>
      </c>
      <c r="D182" s="365" t="str">
        <f>IF(ISBLANK(INDEX('Vehicle Level Data'!D:D,MATCH('Vehicle Overview'!$B182,'Vehicle Level Data'!$A:$A,0))),"",INDEX('Vehicle Level Data'!D:D,MATCH('Vehicle Overview'!$B182,'Vehicle Level Data'!$A:$A,0)))</f>
        <v/>
      </c>
      <c r="E182" s="122"/>
      <c r="F182" s="122"/>
      <c r="G182" s="122"/>
      <c r="H182" s="170"/>
    </row>
    <row r="183" spans="1:8" s="163" customFormat="1" ht="24.95" customHeight="1">
      <c r="A183" s="72" t="s">
        <v>2648</v>
      </c>
      <c r="B183" s="75" t="str">
        <f>'Vehicle Level Data'!A134</f>
        <v>7.23</v>
      </c>
      <c r="C183" s="72" t="str">
        <f>INDEX('Vehicle Level Data'!B:B,MATCH('Vehicle Overview'!$B183,'Vehicle Level Data'!$A:$A,0))</f>
        <v>Income Return - Since Inception Annualised - Gross of fees</v>
      </c>
      <c r="D183" s="363" t="str">
        <f>IF(ISBLANK(INDEX('Vehicle Level Data'!D:D,MATCH('Vehicle Overview'!$B183,'Vehicle Level Data'!$A:$A,0))),"",INDEX('Vehicle Level Data'!D:D,MATCH('Vehicle Overview'!$B183,'Vehicle Level Data'!$A:$A,0)))</f>
        <v/>
      </c>
      <c r="E183" s="122"/>
      <c r="F183" s="122"/>
      <c r="G183" s="122"/>
      <c r="H183" s="170"/>
    </row>
    <row r="184" spans="1:8" s="163" customFormat="1" ht="24.95" customHeight="1">
      <c r="A184" s="74" t="s">
        <v>2649</v>
      </c>
      <c r="B184" s="73" t="str">
        <f>'Vehicle Level Data'!A135</f>
        <v>7.24</v>
      </c>
      <c r="C184" s="74" t="str">
        <f>INDEX('Vehicle Level Data'!B:B,MATCH('Vehicle Overview'!$B184,'Vehicle Level Data'!$A:$A,0))</f>
        <v>Capital Return - Quarter</v>
      </c>
      <c r="D184" s="365" t="str">
        <f>IF(ISBLANK(INDEX('Vehicle Level Data'!D:D,MATCH('Vehicle Overview'!$B184,'Vehicle Level Data'!$A:$A,0))),"",INDEX('Vehicle Level Data'!D:D,MATCH('Vehicle Overview'!$B184,'Vehicle Level Data'!$A:$A,0)))</f>
        <v/>
      </c>
      <c r="E184" s="122"/>
      <c r="F184" s="122"/>
      <c r="G184" s="122"/>
      <c r="H184" s="170"/>
    </row>
    <row r="185" spans="1:8" s="163" customFormat="1" ht="24.95" customHeight="1">
      <c r="A185" s="72" t="s">
        <v>2650</v>
      </c>
      <c r="B185" s="75" t="str">
        <f>'Vehicle Level Data'!A136</f>
        <v>7.25</v>
      </c>
      <c r="C185" s="72" t="str">
        <f>INDEX('Vehicle Level Data'!B:B,MATCH('Vehicle Overview'!$B185,'Vehicle Level Data'!$A:$A,0))</f>
        <v xml:space="preserve">Capital Return - One-Year </v>
      </c>
      <c r="D185" s="363" t="str">
        <f>IF(ISBLANK(INDEX('Vehicle Level Data'!D:D,MATCH('Vehicle Overview'!$B185,'Vehicle Level Data'!$A:$A,0))),"",INDEX('Vehicle Level Data'!D:D,MATCH('Vehicle Overview'!$B185,'Vehicle Level Data'!$A:$A,0)))</f>
        <v/>
      </c>
      <c r="E185" s="122"/>
      <c r="F185" s="122"/>
      <c r="G185" s="122"/>
      <c r="H185" s="170"/>
    </row>
    <row r="186" spans="1:8" s="163" customFormat="1" ht="24.95" customHeight="1">
      <c r="A186" s="74" t="s">
        <v>2651</v>
      </c>
      <c r="B186" s="73" t="str">
        <f>'Vehicle Level Data'!A137</f>
        <v>7.26</v>
      </c>
      <c r="C186" s="74" t="str">
        <f>INDEX('Vehicle Level Data'!B:B,MATCH('Vehicle Overview'!$B186,'Vehicle Level Data'!$A:$A,0))</f>
        <v>Capital Return - Three-Year Annualised</v>
      </c>
      <c r="D186" s="365" t="str">
        <f>IF(ISBLANK(INDEX('Vehicle Level Data'!D:D,MATCH('Vehicle Overview'!$B186,'Vehicle Level Data'!$A:$A,0))),"",INDEX('Vehicle Level Data'!D:D,MATCH('Vehicle Overview'!$B186,'Vehicle Level Data'!$A:$A,0)))</f>
        <v/>
      </c>
      <c r="E186" s="122"/>
      <c r="F186" s="122"/>
      <c r="G186" s="122"/>
      <c r="H186" s="170"/>
    </row>
    <row r="187" spans="1:8" s="163" customFormat="1" ht="24.95" customHeight="1">
      <c r="A187" s="72" t="s">
        <v>2652</v>
      </c>
      <c r="B187" s="75" t="str">
        <f>'Vehicle Level Data'!A138</f>
        <v>7.27</v>
      </c>
      <c r="C187" s="72" t="str">
        <f>INDEX('Vehicle Level Data'!B:B,MATCH('Vehicle Overview'!$B187,'Vehicle Level Data'!$A:$A,0))</f>
        <v>Capital Return - Five-Year Annualised</v>
      </c>
      <c r="D187" s="363" t="str">
        <f>IF(ISBLANK(INDEX('Vehicle Level Data'!D:D,MATCH('Vehicle Overview'!$B187,'Vehicle Level Data'!$A:$A,0))),"",INDEX('Vehicle Level Data'!D:D,MATCH('Vehicle Overview'!$B187,'Vehicle Level Data'!$A:$A,0)))</f>
        <v/>
      </c>
      <c r="E187" s="122"/>
      <c r="F187" s="122"/>
      <c r="G187" s="122"/>
      <c r="H187" s="170"/>
    </row>
    <row r="188" spans="1:8" s="163" customFormat="1" ht="24.95" customHeight="1">
      <c r="A188" s="74" t="s">
        <v>2653</v>
      </c>
      <c r="B188" s="73" t="str">
        <f>'Vehicle Level Data'!A139</f>
        <v>7.28</v>
      </c>
      <c r="C188" s="74" t="str">
        <f>INDEX('Vehicle Level Data'!B:B,MATCH('Vehicle Overview'!$B188,'Vehicle Level Data'!$A:$A,0))</f>
        <v>Capital Return - Ten-Year Annualised</v>
      </c>
      <c r="D188" s="365" t="str">
        <f>IF(ISBLANK(INDEX('Vehicle Level Data'!D:D,MATCH('Vehicle Overview'!$B188,'Vehicle Level Data'!$A:$A,0))),"",INDEX('Vehicle Level Data'!D:D,MATCH('Vehicle Overview'!$B188,'Vehicle Level Data'!$A:$A,0)))</f>
        <v/>
      </c>
      <c r="E188" s="122"/>
      <c r="F188" s="122"/>
      <c r="G188" s="122"/>
      <c r="H188" s="170"/>
    </row>
    <row r="189" spans="1:8" s="163" customFormat="1" ht="24.95" customHeight="1">
      <c r="A189" s="72" t="s">
        <v>2654</v>
      </c>
      <c r="B189" s="75" t="str">
        <f>'Vehicle Level Data'!A140</f>
        <v>7.29</v>
      </c>
      <c r="C189" s="72" t="str">
        <f>INDEX('Vehicle Level Data'!B:B,MATCH('Vehicle Overview'!$B189,'Vehicle Level Data'!$A:$A,0))</f>
        <v>Capital Return - Since Inception Annualised</v>
      </c>
      <c r="D189" s="363" t="str">
        <f>IF(ISBLANK(INDEX('Vehicle Level Data'!D:D,MATCH('Vehicle Overview'!$B189,'Vehicle Level Data'!$A:$A,0))),"",INDEX('Vehicle Level Data'!D:D,MATCH('Vehicle Overview'!$B189,'Vehicle Level Data'!$A:$A,0)))</f>
        <v/>
      </c>
      <c r="E189" s="122"/>
      <c r="F189" s="122"/>
      <c r="G189" s="122"/>
      <c r="H189" s="170"/>
    </row>
    <row r="190" spans="1:8" s="163" customFormat="1" ht="24.95" customHeight="1">
      <c r="A190" s="74" t="s">
        <v>2655</v>
      </c>
      <c r="B190" s="73" t="str">
        <f>'Vehicle Level Data'!A141</f>
        <v>7.30</v>
      </c>
      <c r="C190" s="74" t="str">
        <f>INDEX('Vehicle Level Data'!B:B,MATCH('Vehicle Overview'!$B190,'Vehicle Level Data'!$A:$A,0))</f>
        <v>Capital Return - One-Year  - Gross of fees</v>
      </c>
      <c r="D190" s="365" t="str">
        <f>IF(ISBLANK(INDEX('Vehicle Level Data'!D:D,MATCH('Vehicle Overview'!$B190,'Vehicle Level Data'!$A:$A,0))),"",INDEX('Vehicle Level Data'!D:D,MATCH('Vehicle Overview'!$B190,'Vehicle Level Data'!$A:$A,0)))</f>
        <v/>
      </c>
      <c r="E190" s="122"/>
      <c r="F190" s="122"/>
      <c r="G190" s="122"/>
      <c r="H190" s="170"/>
    </row>
    <row r="191" spans="1:8" s="163" customFormat="1" ht="24.95" customHeight="1">
      <c r="A191" s="72" t="s">
        <v>2656</v>
      </c>
      <c r="B191" s="75" t="str">
        <f>'Vehicle Level Data'!A142</f>
        <v>7.31</v>
      </c>
      <c r="C191" s="72" t="str">
        <f>INDEX('Vehicle Level Data'!B:B,MATCH('Vehicle Overview'!$B191,'Vehicle Level Data'!$A:$A,0))</f>
        <v>Capital Return - Three-Year Annualised - Gross of fees</v>
      </c>
      <c r="D191" s="363" t="str">
        <f>IF(ISBLANK(INDEX('Vehicle Level Data'!D:D,MATCH('Vehicle Overview'!$B191,'Vehicle Level Data'!$A:$A,0))),"",INDEX('Vehicle Level Data'!D:D,MATCH('Vehicle Overview'!$B191,'Vehicle Level Data'!$A:$A,0)))</f>
        <v/>
      </c>
      <c r="E191" s="122"/>
      <c r="F191" s="122"/>
      <c r="G191" s="122"/>
      <c r="H191" s="170"/>
    </row>
    <row r="192" spans="1:8" s="163" customFormat="1" ht="24.95" customHeight="1">
      <c r="A192" s="74" t="s">
        <v>2657</v>
      </c>
      <c r="B192" s="73" t="str">
        <f>'Vehicle Level Data'!A143</f>
        <v>7.32</v>
      </c>
      <c r="C192" s="74" t="str">
        <f>INDEX('Vehicle Level Data'!B:B,MATCH('Vehicle Overview'!$B192,'Vehicle Level Data'!$A:$A,0))</f>
        <v>Capital Return - Five-Year Annualised - Gross of fees</v>
      </c>
      <c r="D192" s="365" t="str">
        <f>IF(ISBLANK(INDEX('Vehicle Level Data'!D:D,MATCH('Vehicle Overview'!$B192,'Vehicle Level Data'!$A:$A,0))),"",INDEX('Vehicle Level Data'!D:D,MATCH('Vehicle Overview'!$B192,'Vehicle Level Data'!$A:$A,0)))</f>
        <v/>
      </c>
      <c r="E192" s="122"/>
      <c r="F192" s="122"/>
      <c r="G192" s="122"/>
      <c r="H192" s="170"/>
    </row>
    <row r="193" spans="1:8" s="163" customFormat="1" ht="24.95" customHeight="1">
      <c r="A193" s="72" t="s">
        <v>2658</v>
      </c>
      <c r="B193" s="75" t="str">
        <f>'Vehicle Level Data'!A144</f>
        <v>7.33</v>
      </c>
      <c r="C193" s="72" t="str">
        <f>INDEX('Vehicle Level Data'!B:B,MATCH('Vehicle Overview'!$B193,'Vehicle Level Data'!$A:$A,0))</f>
        <v>Capital Return - Ten-Year Annualised - Gross of fees</v>
      </c>
      <c r="D193" s="363" t="str">
        <f>IF(ISBLANK(INDEX('Vehicle Level Data'!D:D,MATCH('Vehicle Overview'!$B193,'Vehicle Level Data'!$A:$A,0))),"",INDEX('Vehicle Level Data'!D:D,MATCH('Vehicle Overview'!$B193,'Vehicle Level Data'!$A:$A,0)))</f>
        <v/>
      </c>
      <c r="E193" s="122"/>
      <c r="F193" s="122"/>
      <c r="G193" s="122"/>
      <c r="H193" s="170"/>
    </row>
    <row r="194" spans="1:8" s="163" customFormat="1" ht="24.95" customHeight="1">
      <c r="A194" s="74" t="s">
        <v>2659</v>
      </c>
      <c r="B194" s="73" t="str">
        <f>'Vehicle Level Data'!A145</f>
        <v>7.34</v>
      </c>
      <c r="C194" s="74" t="str">
        <f>INDEX('Vehicle Level Data'!B:B,MATCH('Vehicle Overview'!$B194,'Vehicle Level Data'!$A:$A,0))</f>
        <v>Capital Return - Since Inception Annualised  - Gross of fees</v>
      </c>
      <c r="D194" s="365" t="str">
        <f>IF(ISBLANK(INDEX('Vehicle Level Data'!D:D,MATCH('Vehicle Overview'!$B194,'Vehicle Level Data'!$A:$A,0))),"",INDEX('Vehicle Level Data'!D:D,MATCH('Vehicle Overview'!$B194,'Vehicle Level Data'!$A:$A,0)))</f>
        <v/>
      </c>
      <c r="E194" s="122"/>
      <c r="F194" s="122"/>
      <c r="G194" s="122"/>
      <c r="H194" s="170"/>
    </row>
    <row r="195" spans="1:8" s="163" customFormat="1" ht="24.95" customHeight="1">
      <c r="A195" s="72" t="s">
        <v>2660</v>
      </c>
      <c r="B195" s="75" t="str">
        <f>'Vehicle Level Data'!A146</f>
        <v>7.35</v>
      </c>
      <c r="C195" s="72" t="str">
        <f>INDEX('Vehicle Level Data'!B:B,MATCH('Vehicle Overview'!$B195,'Vehicle Level Data'!$A:$A,0))</f>
        <v>Distributed Income Return - Quarter</v>
      </c>
      <c r="D195" s="363" t="str">
        <f>IF(ISBLANK(INDEX('Vehicle Level Data'!D:D,MATCH('Vehicle Overview'!$B195,'Vehicle Level Data'!$A:$A,0))),"",INDEX('Vehicle Level Data'!D:D,MATCH('Vehicle Overview'!$B195,'Vehicle Level Data'!$A:$A,0)))</f>
        <v/>
      </c>
      <c r="E195" s="122"/>
      <c r="F195" s="122"/>
      <c r="G195" s="122"/>
      <c r="H195" s="170"/>
    </row>
    <row r="196" spans="1:8" s="163" customFormat="1" ht="24.95" customHeight="1">
      <c r="A196" s="74" t="s">
        <v>2661</v>
      </c>
      <c r="B196" s="73" t="str">
        <f>'Vehicle Level Data'!A147</f>
        <v>7.36</v>
      </c>
      <c r="C196" s="74" t="str">
        <f>INDEX('Vehicle Level Data'!B:B,MATCH('Vehicle Overview'!$B196,'Vehicle Level Data'!$A:$A,0))</f>
        <v>Since Inception Internal Rate of Return (SI-IRR)</v>
      </c>
      <c r="D196" s="365" t="str">
        <f>IF(ISBLANK(INDEX('Vehicle Level Data'!D:D,MATCH('Vehicle Overview'!$B196,'Vehicle Level Data'!$A:$A,0))),"",INDEX('Vehicle Level Data'!D:D,MATCH('Vehicle Overview'!$B196,'Vehicle Level Data'!$A:$A,0)))</f>
        <v/>
      </c>
      <c r="E196" s="122"/>
      <c r="F196" s="122"/>
      <c r="G196" s="122"/>
      <c r="H196" s="170"/>
    </row>
    <row r="197" spans="1:8" s="163" customFormat="1" ht="24.95" customHeight="1">
      <c r="A197" s="72" t="s">
        <v>2662</v>
      </c>
      <c r="B197" s="75" t="str">
        <f>'Vehicle Level Data'!A148</f>
        <v>7.37</v>
      </c>
      <c r="C197" s="72" t="str">
        <f>INDEX('Vehicle Level Data'!B:B,MATCH('Vehicle Overview'!$B197,'Vehicle Level Data'!$A:$A,0))</f>
        <v>Since Inception Internal Rate of Return (SI-IRR) - Gross of fees</v>
      </c>
      <c r="D197" s="363" t="str">
        <f>IF(ISBLANK(INDEX('Vehicle Level Data'!D:D,MATCH('Vehicle Overview'!$B197,'Vehicle Level Data'!$A:$A,0))),"",INDEX('Vehicle Level Data'!D:D,MATCH('Vehicle Overview'!$B197,'Vehicle Level Data'!$A:$A,0)))</f>
        <v/>
      </c>
      <c r="E197" s="122"/>
      <c r="F197" s="122"/>
      <c r="G197" s="122"/>
      <c r="H197" s="170"/>
    </row>
    <row r="198" spans="1:8" s="163" customFormat="1" ht="24.95" customHeight="1">
      <c r="A198" s="74" t="s">
        <v>2663</v>
      </c>
      <c r="B198" s="73" t="str">
        <f>'Vehicle Level Data'!A149</f>
        <v>7.38</v>
      </c>
      <c r="C198" s="74" t="str">
        <f>INDEX('Vehicle Level Data'!B:B,MATCH('Vehicle Overview'!$B198,'Vehicle Level Data'!$A:$A,0))</f>
        <v>Paid-in Capital Multiple or Paid-in Capital to Committed Capital Multiple - Since Inception</v>
      </c>
      <c r="D198" s="360" t="str">
        <f>IF(ISBLANK(INDEX('Vehicle Level Data'!D:D,MATCH('Vehicle Overview'!$B198,'Vehicle Level Data'!$A:$A,0))),"",INDEX('Vehicle Level Data'!D:D,MATCH('Vehicle Overview'!$B198,'Vehicle Level Data'!$A:$A,0)))</f>
        <v/>
      </c>
      <c r="E198" s="122"/>
      <c r="F198" s="122"/>
      <c r="G198" s="122"/>
      <c r="H198" s="170"/>
    </row>
    <row r="199" spans="1:8" s="163" customFormat="1" ht="24.95" customHeight="1">
      <c r="A199" s="72" t="s">
        <v>2664</v>
      </c>
      <c r="B199" s="75" t="str">
        <f>'Vehicle Level Data'!A150</f>
        <v>7.39</v>
      </c>
      <c r="C199" s="72" t="str">
        <f>INDEX('Vehicle Level Data'!B:B,MATCH('Vehicle Overview'!$B199,'Vehicle Level Data'!$A:$A,0))</f>
        <v>Investment Multiple or Total Value to Paid-in Capital Multiple (TVPI) - Since Inception</v>
      </c>
      <c r="D199" s="183" t="str">
        <f>IF(ISBLANK(INDEX('Vehicle Level Data'!D:D,MATCH('Vehicle Overview'!$B199,'Vehicle Level Data'!$A:$A,0))),"",INDEX('Vehicle Level Data'!D:D,MATCH('Vehicle Overview'!$B199,'Vehicle Level Data'!$A:$A,0)))</f>
        <v/>
      </c>
      <c r="E199" s="122"/>
      <c r="F199" s="122"/>
      <c r="G199" s="122"/>
      <c r="H199" s="170"/>
    </row>
    <row r="200" spans="1:8" s="163" customFormat="1" ht="24.95" customHeight="1">
      <c r="A200" s="74" t="s">
        <v>2665</v>
      </c>
      <c r="B200" s="73" t="str">
        <f>'Vehicle Level Data'!A151</f>
        <v>7.40</v>
      </c>
      <c r="C200" s="74" t="str">
        <f>INDEX('Vehicle Level Data'!B:B,MATCH('Vehicle Overview'!$B200,'Vehicle Level Data'!$A:$A,0))</f>
        <v>Realisation Multiple or Cumulative Distributions to Paid-in Capital multiple (DPI) - Since Inception</v>
      </c>
      <c r="D200" s="360" t="str">
        <f>IF(ISBLANK(INDEX('Vehicle Level Data'!D:D,MATCH('Vehicle Overview'!$B200,'Vehicle Level Data'!$A:$A,0))),"",INDEX('Vehicle Level Data'!D:D,MATCH('Vehicle Overview'!$B200,'Vehicle Level Data'!$A:$A,0)))</f>
        <v/>
      </c>
      <c r="E200" s="122"/>
      <c r="F200" s="122"/>
      <c r="G200" s="122"/>
      <c r="H200" s="170"/>
    </row>
    <row r="201" spans="1:8" s="163" customFormat="1" ht="24.95" customHeight="1">
      <c r="A201" s="72" t="s">
        <v>2666</v>
      </c>
      <c r="B201" s="75" t="str">
        <f>'Vehicle Level Data'!A152</f>
        <v>7.41</v>
      </c>
      <c r="C201" s="72" t="str">
        <f>INDEX('Vehicle Level Data'!B:B,MATCH('Vehicle Overview'!$B201,'Vehicle Level Data'!$A:$A,0))</f>
        <v>Unrealised Multiple or Residual Value to Paid-in Capital Multiple (RVPI) - Since Inception</v>
      </c>
      <c r="D201" s="183" t="str">
        <f>IF(ISBLANK(INDEX('Vehicle Level Data'!D:D,MATCH('Vehicle Overview'!$B201,'Vehicle Level Data'!$A:$A,0))),"",INDEX('Vehicle Level Data'!D:D,MATCH('Vehicle Overview'!$B201,'Vehicle Level Data'!$A:$A,0)))</f>
        <v/>
      </c>
      <c r="E201" s="122"/>
      <c r="F201" s="122"/>
      <c r="G201" s="122"/>
      <c r="H201" s="170"/>
    </row>
    <row r="202" spans="1:8" s="163" customFormat="1" ht="27">
      <c r="A202" s="308"/>
      <c r="B202" s="323"/>
      <c r="C202" s="308"/>
      <c r="D202" s="309"/>
      <c r="E202" s="310"/>
      <c r="F202" s="310"/>
      <c r="G202" s="310"/>
      <c r="H202" s="170"/>
    </row>
    <row r="203" spans="1:8" s="163" customFormat="1" ht="27">
      <c r="A203" s="70"/>
      <c r="B203" s="55">
        <v>8</v>
      </c>
      <c r="C203" s="70" t="s">
        <v>523</v>
      </c>
      <c r="D203" s="214" t="str">
        <f>$D$4</f>
        <v xml:space="preserve">Data  </v>
      </c>
      <c r="E203" s="224" t="str">
        <f>$E$4</f>
        <v xml:space="preserve">Data  </v>
      </c>
      <c r="F203" s="224" t="str">
        <f>$F$4</f>
        <v xml:space="preserve">Data  </v>
      </c>
      <c r="G203" s="224" t="str">
        <f>$G$4</f>
        <v xml:space="preserve">Data  </v>
      </c>
      <c r="H203" s="170"/>
    </row>
    <row r="204" spans="1:8" s="160" customFormat="1" ht="11.1" customHeight="1">
      <c r="A204" s="82"/>
      <c r="B204" s="82"/>
      <c r="C204" s="82"/>
      <c r="D204" s="215"/>
      <c r="E204" s="195"/>
      <c r="F204" s="195"/>
      <c r="G204" s="195"/>
      <c r="H204" s="170"/>
    </row>
    <row r="205" spans="1:8" s="160" customFormat="1" ht="24.95" customHeight="1">
      <c r="A205" s="72" t="s">
        <v>2898</v>
      </c>
      <c r="B205" s="75" t="str">
        <f>'Vehicle Level Data'!A156</f>
        <v>8.1.1</v>
      </c>
      <c r="C205" s="72" t="str">
        <f>INDEX('Vehicle Level Data'!B:B,MATCH('Vehicle Overview'!$B205,'Vehicle Level Data'!$A:$A,0))</f>
        <v>Number of acquired properties (standing investment &amp; initial leasing)</v>
      </c>
      <c r="D205" s="193" t="str">
        <f>IF(ISBLANK(INDEX('Vehicle Level Data'!D:D,MATCH('Vehicle Overview'!$B205,'Vehicle Level Data'!$A:$A,0))),"",INDEX('Vehicle Level Data'!D:D,MATCH('Vehicle Overview'!$B205,'Vehicle Level Data'!$A:$A,0)))</f>
        <v/>
      </c>
      <c r="E205" s="111"/>
      <c r="F205" s="111"/>
      <c r="G205" s="111"/>
      <c r="H205" s="170"/>
    </row>
    <row r="206" spans="1:8" s="163" customFormat="1" ht="24.95" customHeight="1">
      <c r="A206" s="74" t="s">
        <v>2667</v>
      </c>
      <c r="B206" s="73" t="str">
        <f>'Vehicle Level Data'!A157</f>
        <v>8.1.2</v>
      </c>
      <c r="C206" s="74" t="str">
        <f>INDEX('Vehicle Level Data'!B:B,MATCH('Vehicle Overview'!$B206,'Vehicle Level Data'!$A:$A,0))</f>
        <v>Number of acquired properties ((re)development)</v>
      </c>
      <c r="D206" s="181" t="str">
        <f>IF(ISBLANK(INDEX('Vehicle Level Data'!D:D,MATCH('Vehicle Overview'!$B206,'Vehicle Level Data'!$A:$A,0))),"",INDEX('Vehicle Level Data'!D:D,MATCH('Vehicle Overview'!$B206,'Vehicle Level Data'!$A:$A,0)))</f>
        <v/>
      </c>
      <c r="E206" s="123"/>
      <c r="F206" s="123"/>
      <c r="G206" s="123"/>
      <c r="H206" s="170"/>
    </row>
    <row r="207" spans="1:8" s="163" customFormat="1" ht="24.95" customHeight="1">
      <c r="A207" s="72" t="s">
        <v>2899</v>
      </c>
      <c r="B207" s="75" t="str">
        <f>'Vehicle Level Data'!A158</f>
        <v>8.1.3</v>
      </c>
      <c r="C207" s="72" t="str">
        <f>INDEX('Vehicle Level Data'!B:B,MATCH('Vehicle Overview'!$B207,'Vehicle Level Data'!$A:$A,0))</f>
        <v>Number of forward contracted properties not accounted for in the statement of financial position.</v>
      </c>
      <c r="D207" s="193" t="str">
        <f>IF(ISBLANK(INDEX('Vehicle Level Data'!D:D,MATCH('Vehicle Overview'!$B207,'Vehicle Level Data'!$A:$A,0))),"",INDEX('Vehicle Level Data'!D:D,MATCH('Vehicle Overview'!$B207,'Vehicle Level Data'!$A:$A,0)))</f>
        <v/>
      </c>
      <c r="E207" s="187"/>
      <c r="F207" s="187"/>
      <c r="G207" s="187"/>
      <c r="H207" s="170"/>
    </row>
    <row r="208" spans="1:8" s="163" customFormat="1" ht="24.95" customHeight="1">
      <c r="A208" s="74" t="s">
        <v>2902</v>
      </c>
      <c r="B208" s="73" t="str">
        <f>'Vehicle Level Data'!A159</f>
        <v>8.2.1</v>
      </c>
      <c r="C208" s="74" t="str">
        <f>INDEX('Vehicle Level Data'!B:B,MATCH('Vehicle Overview'!$B208,'Vehicle Level Data'!$A:$A,0))</f>
        <v>Gross Value of acquired properties (standing investment &amp; initial leasing)</v>
      </c>
      <c r="D208" s="181" t="str">
        <f>IF(ISBLANK(INDEX('Vehicle Level Data'!D:D,MATCH('Vehicle Overview'!$B208,'Vehicle Level Data'!$A:$A,0))),"",INDEX('Vehicle Level Data'!D:D,MATCH('Vehicle Overview'!$B208,'Vehicle Level Data'!$A:$A,0)))</f>
        <v/>
      </c>
      <c r="E208" s="111"/>
      <c r="F208" s="111"/>
      <c r="G208" s="111"/>
      <c r="H208" s="170"/>
    </row>
    <row r="209" spans="1:8" s="163" customFormat="1" ht="24.95" customHeight="1">
      <c r="A209" s="72" t="s">
        <v>2901</v>
      </c>
      <c r="B209" s="75" t="str">
        <f>'Vehicle Level Data'!A160</f>
        <v>8.2.2</v>
      </c>
      <c r="C209" s="72" t="str">
        <f>INDEX('Vehicle Level Data'!B:B,MATCH('Vehicle Overview'!$B209,'Vehicle Level Data'!$A:$A,0))</f>
        <v>Total amount capitalized during the reporting period related to the developments (as part of the initial acquisition)</v>
      </c>
      <c r="D209" s="193" t="str">
        <f>IF(ISBLANK(INDEX('Vehicle Level Data'!D:D,MATCH('Vehicle Overview'!$B209,'Vehicle Level Data'!$A:$A,0))),"",INDEX('Vehicle Level Data'!D:D,MATCH('Vehicle Overview'!$B209,'Vehicle Level Data'!$A:$A,0)))</f>
        <v/>
      </c>
      <c r="E209" s="111"/>
      <c r="F209" s="111"/>
      <c r="G209" s="111"/>
      <c r="H209" s="170"/>
    </row>
    <row r="210" spans="1:8" s="163" customFormat="1" ht="24.95" customHeight="1">
      <c r="A210" s="74" t="s">
        <v>2900</v>
      </c>
      <c r="B210" s="73" t="str">
        <f>'Vehicle Level Data'!A161</f>
        <v>8.2.3</v>
      </c>
      <c r="C210" s="74" t="str">
        <f>INDEX('Vehicle Level Data'!B:B,MATCH('Vehicle Overview'!$B210,'Vehicle Level Data'!$A:$A,0))</f>
        <v>Remaining total commitments under forward contracts not yet accounted for at reporting date</v>
      </c>
      <c r="D210" s="181" t="str">
        <f>IF(ISBLANK(INDEX('Vehicle Level Data'!D:D,MATCH('Vehicle Overview'!$B210,'Vehicle Level Data'!$A:$A,0))),"",INDEX('Vehicle Level Data'!D:D,MATCH('Vehicle Overview'!$B210,'Vehicle Level Data'!$A:$A,0)))</f>
        <v/>
      </c>
      <c r="E210" s="111"/>
      <c r="F210" s="111"/>
      <c r="G210" s="111"/>
      <c r="H210" s="170"/>
    </row>
    <row r="211" spans="1:8" s="163" customFormat="1" ht="24.95" customHeight="1">
      <c r="A211" s="72" t="s">
        <v>2668</v>
      </c>
      <c r="B211" s="75" t="str">
        <f>'Vehicle Level Data'!A162</f>
        <v>8.3</v>
      </c>
      <c r="C211" s="72" t="str">
        <f>INDEX('Vehicle Level Data'!B:B,MATCH('Vehicle Overview'!$B211,'Vehicle Level Data'!$A:$A,0))</f>
        <v>Total capital expenditure</v>
      </c>
      <c r="D211" s="193">
        <f>IF(ISBLANK(INDEX('Vehicle Level Data'!D:D,MATCH('Vehicle Overview'!$B211,'Vehicle Level Data'!$A:$A,0))),"",INDEX('Vehicle Level Data'!D:D,MATCH('Vehicle Overview'!$B211,'Vehicle Level Data'!$A:$A,0)))</f>
        <v>0</v>
      </c>
      <c r="E211" s="111"/>
      <c r="F211" s="111"/>
      <c r="G211" s="111"/>
      <c r="H211" s="170"/>
    </row>
    <row r="212" spans="1:8" s="163" customFormat="1" ht="24.95" customHeight="1">
      <c r="A212" s="74" t="s">
        <v>2669</v>
      </c>
      <c r="B212" s="73" t="str">
        <f>'Vehicle Level Data'!A163</f>
        <v>8.3.1</v>
      </c>
      <c r="C212" s="74" t="str">
        <f>INDEX('Vehicle Level Data'!B:B,MATCH('Vehicle Overview'!$B212,'Vehicle Level Data'!$A:$A,0))</f>
        <v>Amount of Capital Expenditure for standing investments &amp; initial leasing</v>
      </c>
      <c r="D212" s="181" t="str">
        <f>IF(ISBLANK(INDEX('Vehicle Level Data'!D:D,MATCH('Vehicle Overview'!$B212,'Vehicle Level Data'!$A:$A,0))),"",INDEX('Vehicle Level Data'!D:D,MATCH('Vehicle Overview'!$B212,'Vehicle Level Data'!$A:$A,0)))</f>
        <v/>
      </c>
      <c r="E212" s="111"/>
      <c r="F212" s="111"/>
      <c r="G212" s="111"/>
      <c r="H212" s="170"/>
    </row>
    <row r="213" spans="1:8" s="163" customFormat="1" ht="24.95" customHeight="1">
      <c r="A213" s="72" t="s">
        <v>2904</v>
      </c>
      <c r="B213" s="75" t="str">
        <f>'Vehicle Level Data'!A164</f>
        <v>8.3.2</v>
      </c>
      <c r="C213" s="72" t="str">
        <f>INDEX('Vehicle Level Data'!B:B,MATCH('Vehicle Overview'!$B213,'Vehicle Level Data'!$A:$A,0))</f>
        <v>Amount of Capital Expenditure (re)development</v>
      </c>
      <c r="D213" s="193" t="str">
        <f>IF(ISBLANK(INDEX('Vehicle Level Data'!D:D,MATCH('Vehicle Overview'!$B213,'Vehicle Level Data'!$A:$A,0))),"",INDEX('Vehicle Level Data'!D:D,MATCH('Vehicle Overview'!$B213,'Vehicle Level Data'!$A:$A,0)))</f>
        <v/>
      </c>
      <c r="E213" s="111"/>
      <c r="F213" s="111"/>
      <c r="G213" s="111"/>
      <c r="H213" s="170"/>
    </row>
    <row r="214" spans="1:8" s="163" customFormat="1" ht="24.95" customHeight="1">
      <c r="A214" s="74" t="s">
        <v>2670</v>
      </c>
      <c r="B214" s="73" t="str">
        <f>'Vehicle Level Data'!A165</f>
        <v>8.4</v>
      </c>
      <c r="C214" s="74" t="str">
        <f>INDEX('Vehicle Level Data'!B:B,MATCH('Vehicle Overview'!$B214,'Vehicle Level Data'!$A:$A,0))</f>
        <v xml:space="preserve">Number of Dispositions </v>
      </c>
      <c r="D214" s="181" t="str">
        <f>IF(ISBLANK(INDEX('Vehicle Level Data'!D:D,MATCH('Vehicle Overview'!$B214,'Vehicle Level Data'!$A:$A,0))),"",INDEX('Vehicle Level Data'!D:D,MATCH('Vehicle Overview'!$B214,'Vehicle Level Data'!$A:$A,0)))</f>
        <v/>
      </c>
      <c r="E214" s="111"/>
      <c r="F214" s="111"/>
      <c r="G214" s="111"/>
      <c r="H214" s="170"/>
    </row>
    <row r="215" spans="1:8" s="163" customFormat="1" ht="24.95" customHeight="1">
      <c r="A215" s="72" t="s">
        <v>2671</v>
      </c>
      <c r="B215" s="75" t="str">
        <f>'Vehicle Level Data'!A166</f>
        <v>8.5</v>
      </c>
      <c r="C215" s="72" t="str">
        <f>INDEX('Vehicle Level Data'!B:B,MATCH('Vehicle Overview'!$B215,'Vehicle Level Data'!$A:$A,0))</f>
        <v>Net Proceeds from Dispositions</v>
      </c>
      <c r="D215" s="193" t="str">
        <f>IF(ISBLANK(INDEX('Vehicle Level Data'!D:D,MATCH('Vehicle Overview'!$B215,'Vehicle Level Data'!$A:$A,0))),"",INDEX('Vehicle Level Data'!D:D,MATCH('Vehicle Overview'!$B215,'Vehicle Level Data'!$A:$A,0)))</f>
        <v/>
      </c>
      <c r="E215" s="111"/>
      <c r="F215" s="111"/>
      <c r="G215" s="111"/>
      <c r="H215" s="170"/>
    </row>
    <row r="216" spans="1:8" s="163" customFormat="1" ht="27">
      <c r="A216" s="308"/>
      <c r="B216" s="308"/>
      <c r="C216" s="308"/>
      <c r="D216" s="309"/>
      <c r="E216" s="310"/>
      <c r="F216" s="310"/>
      <c r="G216" s="310"/>
      <c r="H216" s="170"/>
    </row>
    <row r="217" spans="1:8" s="163" customFormat="1" ht="27">
      <c r="A217" s="70"/>
      <c r="B217" s="55">
        <v>9</v>
      </c>
      <c r="C217" s="70" t="s">
        <v>551</v>
      </c>
      <c r="D217" s="214" t="str">
        <f>$D$4</f>
        <v xml:space="preserve">Data  </v>
      </c>
      <c r="E217" s="224" t="str">
        <f>$E$4</f>
        <v xml:space="preserve">Data  </v>
      </c>
      <c r="F217" s="224" t="str">
        <f>$F$4</f>
        <v xml:space="preserve">Data  </v>
      </c>
      <c r="G217" s="224" t="str">
        <f>$G$4</f>
        <v xml:space="preserve">Data  </v>
      </c>
      <c r="H217" s="170"/>
    </row>
    <row r="218" spans="1:8" s="163" customFormat="1" ht="11.1" customHeight="1">
      <c r="A218" s="82"/>
      <c r="B218" s="82"/>
      <c r="C218" s="82"/>
      <c r="D218" s="215"/>
      <c r="E218" s="195"/>
      <c r="F218" s="195"/>
      <c r="G218" s="195"/>
      <c r="H218" s="170"/>
    </row>
    <row r="219" spans="1:8" s="163" customFormat="1" ht="24.95" customHeight="1">
      <c r="A219" s="72" t="s">
        <v>3013</v>
      </c>
      <c r="B219" s="75" t="str">
        <f>'Vehicle Level Data'!A170</f>
        <v>9.1</v>
      </c>
      <c r="C219" s="72" t="str">
        <f>INDEX('Vehicle Level Data'!B:B,MATCH('Vehicle Overview'!$B219,'Vehicle Level Data'!$A:$A,0))</f>
        <v>Total Fair Value of Investment &amp; Development Portfolio</v>
      </c>
      <c r="D219" s="180">
        <f>IF(ISBLANK(INDEX('Vehicle Level Data'!D:D,MATCH('Vehicle Overview'!$B219,'Vehicle Level Data'!$A:$A,0))),"",INDEX('Vehicle Level Data'!D:D,MATCH('Vehicle Overview'!$B219,'Vehicle Level Data'!$A:$A,0)))</f>
        <v>0</v>
      </c>
      <c r="E219" s="123"/>
      <c r="F219" s="123"/>
      <c r="G219" s="123"/>
      <c r="H219" s="343"/>
    </row>
    <row r="220" spans="1:8" s="163" customFormat="1" ht="24.95" customHeight="1">
      <c r="A220" s="74" t="s">
        <v>2905</v>
      </c>
      <c r="B220" s="73" t="str">
        <f>'Vehicle Level Data'!A171</f>
        <v>9.1.1</v>
      </c>
      <c r="C220" s="74" t="str">
        <f>INDEX('Vehicle Level Data'!B:B,MATCH('Vehicle Overview'!$B220,'Vehicle Level Data'!$A:$A,0))</f>
        <v>Percentage externally valued</v>
      </c>
      <c r="D220" s="365" t="str">
        <f>IF(ISBLANK(INDEX('Vehicle Level Data'!D:D,MATCH('Vehicle Overview'!$B220,'Vehicle Level Data'!$A:$A,0))),"",INDEX('Vehicle Level Data'!D:D,MATCH('Vehicle Overview'!$B220,'Vehicle Level Data'!$A:$A,0)))</f>
        <v/>
      </c>
      <c r="E220" s="187"/>
      <c r="F220" s="187"/>
      <c r="G220" s="187"/>
      <c r="H220" s="170"/>
    </row>
    <row r="221" spans="1:8" s="163" customFormat="1" ht="24.95" customHeight="1">
      <c r="A221" s="72" t="s">
        <v>2672</v>
      </c>
      <c r="B221" s="75" t="str">
        <f>'Vehicle Level Data'!A172</f>
        <v>9.2</v>
      </c>
      <c r="C221" s="72" t="str">
        <f>INDEX('Vehicle Level Data'!B:B,MATCH('Vehicle Overview'!$B221,'Vehicle Level Data'!$A:$A,0))</f>
        <v>Fair Value of Investment Portfolio</v>
      </c>
      <c r="D221" s="180" t="str">
        <f>IF(ISBLANK(INDEX('Vehicle Level Data'!D:D,MATCH('Vehicle Overview'!$B221,'Vehicle Level Data'!$A:$A,0))),"",INDEX('Vehicle Level Data'!D:D,MATCH('Vehicle Overview'!$B221,'Vehicle Level Data'!$A:$A,0)))</f>
        <v/>
      </c>
      <c r="E221" s="100"/>
      <c r="F221" s="100"/>
      <c r="G221" s="100"/>
      <c r="H221" s="170"/>
    </row>
    <row r="222" spans="1:8" s="163" customFormat="1" ht="24.95" customHeight="1">
      <c r="A222" s="74" t="s">
        <v>2673</v>
      </c>
      <c r="B222" s="73" t="str">
        <f>'Vehicle Level Data'!A173</f>
        <v>9.3</v>
      </c>
      <c r="C222" s="74" t="str">
        <f>INDEX('Vehicle Level Data'!B:B,MATCH('Vehicle Overview'!$B222,'Vehicle Level Data'!$A:$A,0))</f>
        <v>Share of non-income producing assets in %</v>
      </c>
      <c r="D222" s="365" t="str">
        <f>IF(ISBLANK(INDEX('Vehicle Level Data'!D:D,MATCH('Vehicle Overview'!$B222,'Vehicle Level Data'!$A:$A,0))),"",INDEX('Vehicle Level Data'!D:D,MATCH('Vehicle Overview'!$B222,'Vehicle Level Data'!$A:$A,0)))</f>
        <v/>
      </c>
      <c r="E222" s="100"/>
      <c r="F222" s="100"/>
      <c r="G222" s="100"/>
      <c r="H222" s="170"/>
    </row>
    <row r="223" spans="1:8" s="163" customFormat="1" ht="24.95" customHeight="1">
      <c r="A223" s="72" t="s">
        <v>2674</v>
      </c>
      <c r="B223" s="75" t="str">
        <f>'Vehicle Level Data'!A174</f>
        <v>9.4</v>
      </c>
      <c r="C223" s="72" t="str">
        <f>INDEX('Vehicle Level Data'!B:B,MATCH('Vehicle Overview'!$B223,'Vehicle Level Data'!$A:$A,0))</f>
        <v>NOI Yield</v>
      </c>
      <c r="D223" s="363">
        <f>IF(ISBLANK(INDEX('Vehicle Level Data'!D:D,MATCH('Vehicle Overview'!$B223,'Vehicle Level Data'!$A:$A,0))),"",INDEX('Vehicle Level Data'!D:D,MATCH('Vehicle Overview'!$B223,'Vehicle Level Data'!$A:$A,0)))</f>
        <v>0</v>
      </c>
      <c r="E223" s="123"/>
      <c r="F223" s="123"/>
      <c r="G223" s="123"/>
      <c r="H223" s="170"/>
    </row>
    <row r="224" spans="1:8" s="163" customFormat="1" ht="24.95" customHeight="1">
      <c r="A224" s="74" t="s">
        <v>2675</v>
      </c>
      <c r="B224" s="73" t="str">
        <f>'Vehicle Level Data'!A175</f>
        <v>9.5</v>
      </c>
      <c r="C224" s="74" t="str">
        <f>INDEX('Vehicle Level Data'!B:B,MATCH('Vehicle Overview'!$B224,'Vehicle Level Data'!$A:$A,0))</f>
        <v>Net Initial Yield</v>
      </c>
      <c r="D224" s="365" t="str">
        <f>IF(ISBLANK(INDEX('Vehicle Level Data'!D:D,MATCH('Vehicle Overview'!$B224,'Vehicle Level Data'!$A:$A,0))),"",INDEX('Vehicle Level Data'!D:D,MATCH('Vehicle Overview'!$B224,'Vehicle Level Data'!$A:$A,0)))</f>
        <v/>
      </c>
      <c r="E224" s="123"/>
      <c r="F224" s="123"/>
      <c r="G224" s="123"/>
      <c r="H224" s="170"/>
    </row>
    <row r="225" spans="1:8" s="163" customFormat="1" ht="24.95" customHeight="1">
      <c r="A225" s="72" t="s">
        <v>3014</v>
      </c>
      <c r="B225" s="75" t="str">
        <f>'Vehicle Level Data'!A176</f>
        <v>9.6</v>
      </c>
      <c r="C225" s="72" t="str">
        <f>INDEX('Vehicle Level Data'!B:B,MATCH('Vehicle Overview'!$B225,'Vehicle Level Data'!$A:$A,0))</f>
        <v>Total Number of Properties</v>
      </c>
      <c r="D225" s="180" t="str">
        <f>IF(ISBLANK(INDEX('Vehicle Level Data'!D:D,MATCH('Vehicle Overview'!$B225,'Vehicle Level Data'!$A:$A,0))),"",INDEX('Vehicle Level Data'!D:D,MATCH('Vehicle Overview'!$B225,'Vehicle Level Data'!$A:$A,0)))</f>
        <v/>
      </c>
      <c r="E225" s="123"/>
      <c r="F225" s="123"/>
      <c r="G225" s="123"/>
      <c r="H225" s="343"/>
    </row>
    <row r="226" spans="1:8" s="163" customFormat="1" ht="24.95" customHeight="1">
      <c r="A226" s="74" t="s">
        <v>2676</v>
      </c>
      <c r="B226" s="73" t="str">
        <f>'Vehicle Level Data'!A177</f>
        <v>9.7</v>
      </c>
      <c r="C226" s="74" t="str">
        <f>INDEX('Vehicle Level Data'!B:B,MATCH('Vehicle Overview'!$B226,'Vehicle Level Data'!$A:$A,0))</f>
        <v>Gross Leasable Area</v>
      </c>
      <c r="D226" s="181" t="str">
        <f>IF(ISBLANK(INDEX('Vehicle Level Data'!D:D,MATCH('Vehicle Overview'!$B226,'Vehicle Level Data'!$A:$A,0))),"",INDEX('Vehicle Level Data'!D:D,MATCH('Vehicle Overview'!$B226,'Vehicle Level Data'!$A:$A,0)))</f>
        <v/>
      </c>
      <c r="E226" s="107"/>
      <c r="F226" s="107"/>
      <c r="G226" s="107"/>
      <c r="H226" s="170"/>
    </row>
    <row r="227" spans="1:8" s="163" customFormat="1" ht="24.95" customHeight="1">
      <c r="A227" s="72" t="s">
        <v>2677</v>
      </c>
      <c r="B227" s="75" t="str">
        <f>'Vehicle Level Data'!A178</f>
        <v>9.8</v>
      </c>
      <c r="C227" s="72" t="str">
        <f>INDEX('Vehicle Level Data'!B:B,MATCH('Vehicle Overview'!$B227,'Vehicle Level Data'!$A:$A,0))</f>
        <v xml:space="preserve">Net Leasable Area </v>
      </c>
      <c r="D227" s="180" t="str">
        <f>IF(ISBLANK(INDEX('Vehicle Level Data'!D:D,MATCH('Vehicle Overview'!$B227,'Vehicle Level Data'!$A:$A,0))),"",INDEX('Vehicle Level Data'!D:D,MATCH('Vehicle Overview'!$B227,'Vehicle Level Data'!$A:$A,0)))</f>
        <v/>
      </c>
      <c r="E227" s="227"/>
      <c r="F227" s="227"/>
      <c r="G227" s="227"/>
      <c r="H227" s="170"/>
    </row>
    <row r="228" spans="1:8" s="163" customFormat="1" ht="24.95" customHeight="1">
      <c r="A228" s="74" t="s">
        <v>2678</v>
      </c>
      <c r="B228" s="73" t="str">
        <f>'Vehicle Level Data'!A179</f>
        <v>9.9</v>
      </c>
      <c r="C228" s="74" t="str">
        <f>INDEX('Vehicle Level Data'!B:B,MATCH('Vehicle Overview'!$B228,'Vehicle Level Data'!$A:$A,0))</f>
        <v>Area unit of measurement</v>
      </c>
      <c r="D228" s="181" t="str">
        <f>IF(ISBLANK(INDEX('Vehicle Level Data'!D:D,MATCH('Vehicle Overview'!$B228,'Vehicle Level Data'!$A:$A,0))),"",INDEX('Vehicle Level Data'!D:D,MATCH('Vehicle Overview'!$B228,'Vehicle Level Data'!$A:$A,0)))</f>
        <v/>
      </c>
      <c r="E228" s="100"/>
      <c r="F228" s="100"/>
      <c r="G228" s="100"/>
      <c r="H228" s="170"/>
    </row>
    <row r="229" spans="1:8" s="163" customFormat="1" ht="24.95" customHeight="1">
      <c r="A229" s="72" t="s">
        <v>2679</v>
      </c>
      <c r="B229" s="75" t="str">
        <f>'Vehicle Level Data'!A180</f>
        <v>9.10</v>
      </c>
      <c r="C229" s="72" t="str">
        <f>INDEX('Vehicle Level Data'!B:B,MATCH('Vehicle Overview'!$B229,'Vehicle Level Data'!$A:$A,0))</f>
        <v>Occupancy (based on leasable area)</v>
      </c>
      <c r="D229" s="362" t="str">
        <f>IF(ISBLANK(INDEX('Vehicle Level Data'!D:D,MATCH('Vehicle Overview'!$B229,'Vehicle Level Data'!$A:$A,0))),"",INDEX('Vehicle Level Data'!D:D,MATCH('Vehicle Overview'!$B229,'Vehicle Level Data'!$A:$A,0)))</f>
        <v/>
      </c>
      <c r="E229" s="100"/>
      <c r="F229" s="100"/>
      <c r="G229" s="100"/>
      <c r="H229" s="170"/>
    </row>
    <row r="230" spans="1:8" s="163" customFormat="1" ht="24.95" customHeight="1">
      <c r="A230" s="74" t="s">
        <v>2680</v>
      </c>
      <c r="B230" s="73" t="str">
        <f>'Vehicle Level Data'!A181</f>
        <v>9.11</v>
      </c>
      <c r="C230" s="74" t="str">
        <f>INDEX('Vehicle Level Data'!B:B,MATCH('Vehicle Overview'!$B230,'Vehicle Level Data'!$A:$A,0))</f>
        <v>Occupancy (based on rent)</v>
      </c>
      <c r="D230" s="364" t="str">
        <f>IF(ISBLANK(INDEX('Vehicle Level Data'!D:D,MATCH('Vehicle Overview'!$B230,'Vehicle Level Data'!$A:$A,0))),"",INDEX('Vehicle Level Data'!D:D,MATCH('Vehicle Overview'!$B230,'Vehicle Level Data'!$A:$A,0)))</f>
        <v/>
      </c>
      <c r="E230" s="110"/>
      <c r="F230" s="110"/>
      <c r="G230" s="110"/>
      <c r="H230" s="170"/>
    </row>
    <row r="231" spans="1:8" s="163" customFormat="1" ht="24.95" customHeight="1">
      <c r="A231" s="72" t="s">
        <v>2681</v>
      </c>
      <c r="B231" s="75" t="str">
        <f>'Vehicle Level Data'!A182</f>
        <v>9.12</v>
      </c>
      <c r="C231" s="72" t="str">
        <f>INDEX('Vehicle Level Data'!B:B,MATCH('Vehicle Overview'!$B231,'Vehicle Level Data'!$A:$A,0))</f>
        <v>Lease Expiries (based on rent)</v>
      </c>
      <c r="D231" s="180" t="str">
        <f>IF(ISBLANK(INDEX('Vehicle Level Data'!D:D,MATCH('Vehicle Overview'!$B231,'Vehicle Level Data'!$A:$A,0))),"",INDEX('Vehicle Level Data'!D:D,MATCH('Vehicle Overview'!$B231,'Vehicle Level Data'!$A:$A,0)))</f>
        <v/>
      </c>
      <c r="E231" s="123"/>
      <c r="F231" s="123"/>
      <c r="G231" s="123"/>
      <c r="H231" s="170"/>
    </row>
    <row r="232" spans="1:8" s="163" customFormat="1" ht="24.95" customHeight="1">
      <c r="A232" s="74" t="s">
        <v>2682</v>
      </c>
      <c r="B232" s="73" t="str">
        <f>'Vehicle Level Data'!A183</f>
        <v>9.12.1</v>
      </c>
      <c r="C232" s="74" t="str">
        <f>INDEX('Vehicle Level Data'!B:B,MATCH('Vehicle Overview'!$B232,'Vehicle Level Data'!$A:$A,0))</f>
        <v>Lease Expiries: 1-year rolling rent</v>
      </c>
      <c r="D232" s="181" t="str">
        <f>IF(ISBLANK(INDEX('Vehicle Level Data'!D:D,MATCH('Vehicle Overview'!$B232,'Vehicle Level Data'!$A:$A,0))),"",INDEX('Vehicle Level Data'!D:D,MATCH('Vehicle Overview'!$B232,'Vehicle Level Data'!$A:$A,0)))</f>
        <v/>
      </c>
      <c r="E232" s="100"/>
      <c r="F232" s="100"/>
      <c r="G232" s="100"/>
      <c r="H232" s="170"/>
    </row>
    <row r="233" spans="1:8" s="163" customFormat="1" ht="24.95" customHeight="1">
      <c r="A233" s="72" t="s">
        <v>2683</v>
      </c>
      <c r="B233" s="75" t="str">
        <f>'Vehicle Level Data'!A184</f>
        <v>9.12.2</v>
      </c>
      <c r="C233" s="72" t="str">
        <f>INDEX('Vehicle Level Data'!B:B,MATCH('Vehicle Overview'!$B233,'Vehicle Level Data'!$A:$A,0))</f>
        <v>Lease Expiries: 2-year rolling rent</v>
      </c>
      <c r="D233" s="180" t="str">
        <f>IF(ISBLANK(INDEX('Vehicle Level Data'!D:D,MATCH('Vehicle Overview'!$B233,'Vehicle Level Data'!$A:$A,0))),"",INDEX('Vehicle Level Data'!D:D,MATCH('Vehicle Overview'!$B233,'Vehicle Level Data'!$A:$A,0)))</f>
        <v/>
      </c>
      <c r="E233" s="100"/>
      <c r="F233" s="100"/>
      <c r="G233" s="100"/>
      <c r="H233" s="170"/>
    </row>
    <row r="234" spans="1:8" s="163" customFormat="1" ht="24.95" customHeight="1">
      <c r="A234" s="74" t="s">
        <v>2684</v>
      </c>
      <c r="B234" s="73" t="str">
        <f>'Vehicle Level Data'!A185</f>
        <v>9.12.3</v>
      </c>
      <c r="C234" s="74" t="str">
        <f>INDEX('Vehicle Level Data'!B:B,MATCH('Vehicle Overview'!$B234,'Vehicle Level Data'!$A:$A,0))</f>
        <v>Lease Expiries: 3-year rolling rent</v>
      </c>
      <c r="D234" s="181" t="str">
        <f>IF(ISBLANK(INDEX('Vehicle Level Data'!D:D,MATCH('Vehicle Overview'!$B234,'Vehicle Level Data'!$A:$A,0))),"",INDEX('Vehicle Level Data'!D:D,MATCH('Vehicle Overview'!$B234,'Vehicle Level Data'!$A:$A,0)))</f>
        <v/>
      </c>
      <c r="E234" s="123"/>
      <c r="F234" s="123"/>
      <c r="G234" s="123"/>
      <c r="H234" s="170"/>
    </row>
    <row r="235" spans="1:8" s="163" customFormat="1" ht="24.95" customHeight="1">
      <c r="A235" s="72" t="s">
        <v>2685</v>
      </c>
      <c r="B235" s="75" t="str">
        <f>'Vehicle Level Data'!A186</f>
        <v>9.12.4</v>
      </c>
      <c r="C235" s="72" t="str">
        <f>INDEX('Vehicle Level Data'!B:B,MATCH('Vehicle Overview'!$B235,'Vehicle Level Data'!$A:$A,0))</f>
        <v>Lease Expiries: 4-year rolling rent</v>
      </c>
      <c r="D235" s="180" t="str">
        <f>IF(ISBLANK(INDEX('Vehicle Level Data'!D:D,MATCH('Vehicle Overview'!$B235,'Vehicle Level Data'!$A:$A,0))),"",INDEX('Vehicle Level Data'!D:D,MATCH('Vehicle Overview'!$B235,'Vehicle Level Data'!$A:$A,0)))</f>
        <v/>
      </c>
      <c r="E235" s="100"/>
      <c r="F235" s="100"/>
      <c r="G235" s="100"/>
      <c r="H235" s="170"/>
    </row>
    <row r="236" spans="1:8" s="163" customFormat="1" ht="24.95" customHeight="1">
      <c r="A236" s="74" t="s">
        <v>2686</v>
      </c>
      <c r="B236" s="73" t="str">
        <f>'Vehicle Level Data'!A187</f>
        <v>9.12.5</v>
      </c>
      <c r="C236" s="74" t="str">
        <f>INDEX('Vehicle Level Data'!B:B,MATCH('Vehicle Overview'!$B236,'Vehicle Level Data'!$A:$A,0))</f>
        <v>Lease Expiries: 5-year rolling rent</v>
      </c>
      <c r="D236" s="181" t="str">
        <f>IF(ISBLANK(INDEX('Vehicle Level Data'!D:D,MATCH('Vehicle Overview'!$B236,'Vehicle Level Data'!$A:$A,0))),"",INDEX('Vehicle Level Data'!D:D,MATCH('Vehicle Overview'!$B236,'Vehicle Level Data'!$A:$A,0)))</f>
        <v/>
      </c>
      <c r="E236" s="100"/>
      <c r="F236" s="100"/>
      <c r="G236" s="100"/>
      <c r="H236" s="170"/>
    </row>
    <row r="237" spans="1:8" s="163" customFormat="1" ht="24.95" customHeight="1">
      <c r="A237" s="72" t="s">
        <v>2687</v>
      </c>
      <c r="B237" s="75" t="str">
        <f>'Vehicle Level Data'!A188</f>
        <v>9.12.6</v>
      </c>
      <c r="C237" s="72" t="str">
        <f>INDEX('Vehicle Level Data'!B:B,MATCH('Vehicle Overview'!$B237,'Vehicle Level Data'!$A:$A,0))</f>
        <v>Lease Expiries: 6-year rolling rent</v>
      </c>
      <c r="D237" s="180" t="str">
        <f>IF(ISBLANK(INDEX('Vehicle Level Data'!D:D,MATCH('Vehicle Overview'!$B237,'Vehicle Level Data'!$A:$A,0))),"",INDEX('Vehicle Level Data'!D:D,MATCH('Vehicle Overview'!$B237,'Vehicle Level Data'!$A:$A,0)))</f>
        <v/>
      </c>
      <c r="E237" s="100"/>
      <c r="F237" s="100"/>
      <c r="G237" s="100"/>
      <c r="H237" s="170"/>
    </row>
    <row r="238" spans="1:8" s="163" customFormat="1" ht="24.95" customHeight="1">
      <c r="A238" s="74" t="s">
        <v>2688</v>
      </c>
      <c r="B238" s="73" t="str">
        <f>'Vehicle Level Data'!A189</f>
        <v>9.12.7</v>
      </c>
      <c r="C238" s="74" t="str">
        <f>INDEX('Vehicle Level Data'!B:B,MATCH('Vehicle Overview'!$B238,'Vehicle Level Data'!$A:$A,0))</f>
        <v>Lease Expiries: 7-year rolling rent</v>
      </c>
      <c r="D238" s="181" t="str">
        <f>IF(ISBLANK(INDEX('Vehicle Level Data'!D:D,MATCH('Vehicle Overview'!$B238,'Vehicle Level Data'!$A:$A,0))),"",INDEX('Vehicle Level Data'!D:D,MATCH('Vehicle Overview'!$B238,'Vehicle Level Data'!$A:$A,0)))</f>
        <v/>
      </c>
      <c r="E238" s="100"/>
      <c r="F238" s="100"/>
      <c r="G238" s="100"/>
      <c r="H238" s="170"/>
    </row>
    <row r="239" spans="1:8" s="163" customFormat="1" ht="24.95" customHeight="1">
      <c r="A239" s="72" t="s">
        <v>2689</v>
      </c>
      <c r="B239" s="75" t="str">
        <f>'Vehicle Level Data'!A190</f>
        <v>9.12.8</v>
      </c>
      <c r="C239" s="72" t="str">
        <f>INDEX('Vehicle Level Data'!B:B,MATCH('Vehicle Overview'!$B239,'Vehicle Level Data'!$A:$A,0))</f>
        <v>Lease Expiries: 8-year rolling rent</v>
      </c>
      <c r="D239" s="180" t="str">
        <f>IF(ISBLANK(INDEX('Vehicle Level Data'!D:D,MATCH('Vehicle Overview'!$B239,'Vehicle Level Data'!$A:$A,0))),"",INDEX('Vehicle Level Data'!D:D,MATCH('Vehicle Overview'!$B239,'Vehicle Level Data'!$A:$A,0)))</f>
        <v/>
      </c>
      <c r="E239" s="100"/>
      <c r="F239" s="100"/>
      <c r="G239" s="100"/>
      <c r="H239" s="170"/>
    </row>
    <row r="240" spans="1:8" s="163" customFormat="1" ht="24.95" customHeight="1">
      <c r="A240" s="74" t="s">
        <v>2690</v>
      </c>
      <c r="B240" s="73" t="str">
        <f>'Vehicle Level Data'!A191</f>
        <v>9.12.9</v>
      </c>
      <c r="C240" s="74" t="str">
        <f>INDEX('Vehicle Level Data'!B:B,MATCH('Vehicle Overview'!$B240,'Vehicle Level Data'!$A:$A,0))</f>
        <v>Lease Expiries: 9-year rolling rent</v>
      </c>
      <c r="D240" s="181" t="str">
        <f>IF(ISBLANK(INDEX('Vehicle Level Data'!D:D,MATCH('Vehicle Overview'!$B240,'Vehicle Level Data'!$A:$A,0))),"",INDEX('Vehicle Level Data'!D:D,MATCH('Vehicle Overview'!$B240,'Vehicle Level Data'!$A:$A,0)))</f>
        <v/>
      </c>
      <c r="E240" s="100"/>
      <c r="F240" s="100"/>
      <c r="G240" s="100"/>
      <c r="H240" s="170"/>
    </row>
    <row r="241" spans="1:8" s="160" customFormat="1" ht="24.95" customHeight="1">
      <c r="A241" s="72" t="s">
        <v>2691</v>
      </c>
      <c r="B241" s="75" t="str">
        <f>'Vehicle Level Data'!A192</f>
        <v>9.12.10</v>
      </c>
      <c r="C241" s="72" t="str">
        <f>INDEX('Vehicle Level Data'!B:B,MATCH('Vehicle Overview'!$B241,'Vehicle Level Data'!$A:$A,0))</f>
        <v>Lease Expiries: 10-year rolling rent</v>
      </c>
      <c r="D241" s="180" t="str">
        <f>IF(ISBLANK(INDEX('Vehicle Level Data'!D:D,MATCH('Vehicle Overview'!$B241,'Vehicle Level Data'!$A:$A,0))),"",INDEX('Vehicle Level Data'!D:D,MATCH('Vehicle Overview'!$B241,'Vehicle Level Data'!$A:$A,0)))</f>
        <v/>
      </c>
      <c r="E241" s="100"/>
      <c r="F241" s="100"/>
      <c r="G241" s="100"/>
      <c r="H241" s="170"/>
    </row>
    <row r="242" spans="1:8" s="160" customFormat="1" ht="24.95" customHeight="1">
      <c r="A242" s="74" t="s">
        <v>2692</v>
      </c>
      <c r="B242" s="73" t="str">
        <f>'Vehicle Level Data'!A193</f>
        <v>9.12.11</v>
      </c>
      <c r="C242" s="74" t="str">
        <f>INDEX('Vehicle Level Data'!B:B,MATCH('Vehicle Overview'!$B242,'Vehicle Level Data'!$A:$A,0))</f>
        <v>Lease Expiries: 10-year+ rolling rent</v>
      </c>
      <c r="D242" s="181" t="str">
        <f>IF(ISBLANK(INDEX('Vehicle Level Data'!D:D,MATCH('Vehicle Overview'!$B242,'Vehicle Level Data'!$A:$A,0))),"",INDEX('Vehicle Level Data'!D:D,MATCH('Vehicle Overview'!$B242,'Vehicle Level Data'!$A:$A,0)))</f>
        <v/>
      </c>
      <c r="E242" s="100"/>
      <c r="F242" s="100"/>
      <c r="G242" s="100"/>
      <c r="H242" s="170"/>
    </row>
    <row r="243" spans="1:8" s="163" customFormat="1" ht="24.95" customHeight="1">
      <c r="A243" s="72" t="s">
        <v>2693</v>
      </c>
      <c r="B243" s="75" t="str">
        <f>'Vehicle Level Data'!A194</f>
        <v>9.12.12</v>
      </c>
      <c r="C243" s="72" t="str">
        <f>INDEX('Vehicle Level Data'!B:B,MATCH('Vehicle Overview'!$B243,'Vehicle Level Data'!$A:$A,0))</f>
        <v>Total Annual Rent</v>
      </c>
      <c r="D243" s="180">
        <f>IF(ISBLANK(INDEX('Vehicle Level Data'!D:D,MATCH('Vehicle Overview'!$B243,'Vehicle Level Data'!$A:$A,0))),"",INDEX('Vehicle Level Data'!D:D,MATCH('Vehicle Overview'!$B243,'Vehicle Level Data'!$A:$A,0)))</f>
        <v>0</v>
      </c>
      <c r="E243" s="100"/>
      <c r="F243" s="100"/>
      <c r="G243" s="100"/>
      <c r="H243" s="170"/>
    </row>
    <row r="244" spans="1:8" s="163" customFormat="1" ht="24.95" customHeight="1">
      <c r="A244" s="74" t="s">
        <v>2694</v>
      </c>
      <c r="B244" s="73" t="str">
        <f>'Vehicle Level Data'!A195</f>
        <v>9.13</v>
      </c>
      <c r="C244" s="74" t="str">
        <f>INDEX('Vehicle Level Data'!B:B,MATCH('Vehicle Overview'!$B244,'Vehicle Level Data'!$A:$A,0))</f>
        <v>Weighted Average Unexpired Lease Term (WAULT)</v>
      </c>
      <c r="D244" s="181" t="str">
        <f>IF(ISBLANK(INDEX('Vehicle Level Data'!D:D,MATCH('Vehicle Overview'!$B244,'Vehicle Level Data'!$A:$A,0))),"",INDEX('Vehicle Level Data'!D:D,MATCH('Vehicle Overview'!$B244,'Vehicle Level Data'!$A:$A,0)))</f>
        <v/>
      </c>
      <c r="E244" s="100"/>
      <c r="F244" s="100"/>
      <c r="G244" s="100"/>
      <c r="H244" s="170"/>
    </row>
    <row r="245" spans="1:8" s="160" customFormat="1" ht="24.95" customHeight="1">
      <c r="A245" s="72" t="s">
        <v>2906</v>
      </c>
      <c r="B245" s="75" t="str">
        <f>'Vehicle Level Data'!A196</f>
        <v>9.14</v>
      </c>
      <c r="C245" s="72" t="str">
        <f>INDEX('Vehicle Level Data'!B:B,MATCH('Vehicle Overview'!$B245,'Vehicle Level Data'!$A:$A,0))</f>
        <v>Fair Value of Development Portfolio</v>
      </c>
      <c r="D245" s="180" t="str">
        <f>IF(ISBLANK(INDEX('Vehicle Level Data'!D:D,MATCH('Vehicle Overview'!$B245,'Vehicle Level Data'!$A:$A,0))),"",INDEX('Vehicle Level Data'!D:D,MATCH('Vehicle Overview'!$B245,'Vehicle Level Data'!$A:$A,0)))</f>
        <v/>
      </c>
      <c r="E245" s="100"/>
      <c r="F245" s="100"/>
      <c r="G245" s="100"/>
      <c r="H245" s="170"/>
    </row>
    <row r="246" spans="1:8" s="160" customFormat="1" ht="24.95" customHeight="1">
      <c r="A246" s="74" t="s">
        <v>2695</v>
      </c>
      <c r="B246" s="73" t="str">
        <f>'Vehicle Level Data'!A197</f>
        <v>9.15</v>
      </c>
      <c r="C246" s="74" t="str">
        <f>INDEX('Vehicle Level Data'!B:B,MATCH('Vehicle Overview'!$B246,'Vehicle Level Data'!$A:$A,0))</f>
        <v>Current Development Exposure as % of GAV</v>
      </c>
      <c r="D246" s="365">
        <f>IF(ISBLANK(INDEX('Vehicle Level Data'!D:D,MATCH('Vehicle Overview'!$B246,'Vehicle Level Data'!$A:$A,0))),"",INDEX('Vehicle Level Data'!D:D,MATCH('Vehicle Overview'!$B246,'Vehicle Level Data'!$A:$A,0)))</f>
        <v>0</v>
      </c>
      <c r="E246" s="100"/>
      <c r="F246" s="100"/>
      <c r="G246" s="100"/>
      <c r="H246" s="170"/>
    </row>
    <row r="247" spans="1:8" s="160" customFormat="1" ht="24.95" customHeight="1">
      <c r="A247" s="72" t="s">
        <v>2696</v>
      </c>
      <c r="B247" s="75" t="str">
        <f>'Vehicle Level Data'!A198</f>
        <v>9.16</v>
      </c>
      <c r="C247" s="72" t="str">
        <f>INDEX('Vehicle Level Data'!B:B,MATCH('Vehicle Overview'!$B247,'Vehicle Level Data'!$A:$A,0))</f>
        <v xml:space="preserve">Projected % of Current Remaining Capital Commitments to be Invested in Future Development Projects </v>
      </c>
      <c r="D247" s="363" t="str">
        <f>IF(ISBLANK(INDEX('Vehicle Level Data'!D:D,MATCH('Vehicle Overview'!$B247,'Vehicle Level Data'!$A:$A,0))),"",INDEX('Vehicle Level Data'!D:D,MATCH('Vehicle Overview'!$B247,'Vehicle Level Data'!$A:$A,0)))</f>
        <v/>
      </c>
      <c r="E247" s="100"/>
      <c r="F247" s="100"/>
      <c r="G247" s="100"/>
      <c r="H247" s="170"/>
    </row>
    <row r="248" spans="1:8" s="160" customFormat="1" ht="24.95" customHeight="1">
      <c r="A248" s="74" t="s">
        <v>2697</v>
      </c>
      <c r="B248" s="73" t="str">
        <f>'Vehicle Level Data'!A199</f>
        <v>9.17</v>
      </c>
      <c r="C248" s="74" t="str">
        <f>INDEX('Vehicle Level Data'!B:B,MATCH('Vehicle Overview'!$B248,'Vehicle Level Data'!$A:$A,0))</f>
        <v>Cost of Development Portfolio</v>
      </c>
      <c r="D248" s="181" t="str">
        <f>IF(ISBLANK(INDEX('Vehicle Level Data'!D:D,MATCH('Vehicle Overview'!$B248,'Vehicle Level Data'!$A:$A,0))),"",INDEX('Vehicle Level Data'!D:D,MATCH('Vehicle Overview'!$B248,'Vehicle Level Data'!$A:$A,0)))</f>
        <v/>
      </c>
      <c r="E248" s="100"/>
      <c r="F248" s="100"/>
      <c r="G248" s="100"/>
      <c r="H248" s="170"/>
    </row>
    <row r="249" spans="1:8" s="160" customFormat="1" ht="24.95" customHeight="1">
      <c r="A249" s="72" t="s">
        <v>2698</v>
      </c>
      <c r="B249" s="75" t="str">
        <f>'Vehicle Level Data'!A200</f>
        <v>9.18</v>
      </c>
      <c r="C249" s="72" t="str">
        <f>INDEX('Vehicle Level Data'!B:B,MATCH('Vehicle Overview'!$B249,'Vehicle Level Data'!$A:$A,0))</f>
        <v xml:space="preserve">Currency Exposure </v>
      </c>
      <c r="D249" s="363" t="str">
        <f>IF(ISBLANK(INDEX('Vehicle Level Data'!D:D,MATCH('Vehicle Overview'!$B249,'Vehicle Level Data'!$A:$A,0))),"",INDEX('Vehicle Level Data'!D:D,MATCH('Vehicle Overview'!$B249,'Vehicle Level Data'!$A:$A,0)))</f>
        <v/>
      </c>
      <c r="E249" s="100"/>
      <c r="F249" s="100"/>
      <c r="G249" s="100"/>
      <c r="H249" s="170"/>
    </row>
    <row r="250" spans="1:8" s="160" customFormat="1" ht="24.95" customHeight="1">
      <c r="A250" s="74" t="s">
        <v>2699</v>
      </c>
      <c r="B250" s="73" t="str">
        <f>'Vehicle Level Data'!A201</f>
        <v>9.19</v>
      </c>
      <c r="C250" s="74" t="str">
        <f>INDEX('Vehicle Level Data'!B:B,MATCH('Vehicle Overview'!$B250,'Vehicle Level Data'!$A:$A,0))</f>
        <v>Top Tenants (percentage of gross rental income)</v>
      </c>
      <c r="D250" s="365">
        <f>IF(ISBLANK(INDEX('Vehicle Level Data'!D:D,MATCH('Vehicle Overview'!$B250,'Vehicle Level Data'!$A:$A,0))),"",INDEX('Vehicle Level Data'!D:D,MATCH('Vehicle Overview'!$B250,'Vehicle Level Data'!$A:$A,0)))</f>
        <v>0</v>
      </c>
      <c r="E250" s="100"/>
      <c r="F250" s="100"/>
      <c r="G250" s="100"/>
      <c r="H250" s="170"/>
    </row>
    <row r="251" spans="1:8" s="160" customFormat="1" ht="24.95" customHeight="1">
      <c r="A251" s="72"/>
      <c r="B251" s="75" t="str">
        <f>'Vehicle Level Data'!A202</f>
        <v>9.19.1</v>
      </c>
      <c r="C251" s="72" t="str">
        <f>IF(ISBLANK(INDEX('Vehicle Level Data'!B:B,MATCH('Vehicle Overview'!$B251,'Vehicle Level Data'!$A:$A,0))),"",INDEX('Vehicle Level Data'!B:B,MATCH('Vehicle Overview'!$B251,'Vehicle Level Data'!$A:$A,0)))</f>
        <v/>
      </c>
      <c r="D251" s="180" t="str">
        <f>IF(ISBLANK(INDEX('Vehicle Level Data'!D:D,MATCH('Vehicle Overview'!$B251,'Vehicle Level Data'!$A:$A,0))),"",INDEX('Vehicle Level Data'!D:D,MATCH('Vehicle Overview'!$B251,'Vehicle Level Data'!$A:$A,0)))</f>
        <v/>
      </c>
      <c r="E251" s="100"/>
      <c r="F251" s="100"/>
      <c r="G251" s="100"/>
      <c r="H251" s="170"/>
    </row>
    <row r="252" spans="1:8" s="160" customFormat="1" ht="24.95" customHeight="1">
      <c r="A252" s="74"/>
      <c r="B252" s="73" t="str">
        <f>'Vehicle Level Data'!A203</f>
        <v>9.19.2</v>
      </c>
      <c r="C252" s="74" t="str">
        <f>IF(ISBLANK(INDEX('Vehicle Level Data'!B:B,MATCH('Vehicle Overview'!$B252,'Vehicle Level Data'!$A:$A,0))),"",INDEX('Vehicle Level Data'!B:B,MATCH('Vehicle Overview'!$B252,'Vehicle Level Data'!$A:$A,0)))</f>
        <v/>
      </c>
      <c r="D252" s="181" t="str">
        <f>IF(ISBLANK(INDEX('Vehicle Level Data'!D:D,MATCH('Vehicle Overview'!$B252,'Vehicle Level Data'!$A:$A,0))),"",INDEX('Vehicle Level Data'!D:D,MATCH('Vehicle Overview'!$B252,'Vehicle Level Data'!$A:$A,0)))</f>
        <v/>
      </c>
      <c r="E252" s="100"/>
      <c r="F252" s="100"/>
      <c r="G252" s="100"/>
      <c r="H252" s="170"/>
    </row>
    <row r="253" spans="1:8" s="160" customFormat="1" ht="24.95" customHeight="1">
      <c r="A253" s="72"/>
      <c r="B253" s="75" t="str">
        <f>'Vehicle Level Data'!A204</f>
        <v>9.19.3</v>
      </c>
      <c r="C253" s="72" t="str">
        <f>IF(ISBLANK(INDEX('Vehicle Level Data'!B:B,MATCH('Vehicle Overview'!$B253,'Vehicle Level Data'!$A:$A,0))),"",INDEX('Vehicle Level Data'!B:B,MATCH('Vehicle Overview'!$B253,'Vehicle Level Data'!$A:$A,0)))</f>
        <v/>
      </c>
      <c r="D253" s="180" t="str">
        <f>IF(ISBLANK(INDEX('Vehicle Level Data'!D:D,MATCH('Vehicle Overview'!$B253,'Vehicle Level Data'!$A:$A,0))),"",INDEX('Vehicle Level Data'!D:D,MATCH('Vehicle Overview'!$B253,'Vehicle Level Data'!$A:$A,0)))</f>
        <v/>
      </c>
      <c r="E253" s="100"/>
      <c r="F253" s="100"/>
      <c r="G253" s="100"/>
      <c r="H253" s="170"/>
    </row>
    <row r="254" spans="1:8" s="160" customFormat="1" ht="24.95" customHeight="1">
      <c r="A254" s="74"/>
      <c r="B254" s="73" t="str">
        <f>'Vehicle Level Data'!A205</f>
        <v>9.19.4</v>
      </c>
      <c r="C254" s="74" t="str">
        <f>IF(ISBLANK(INDEX('Vehicle Level Data'!B:B,MATCH('Vehicle Overview'!$B254,'Vehicle Level Data'!$A:$A,0))),"",INDEX('Vehicle Level Data'!B:B,MATCH('Vehicle Overview'!$B254,'Vehicle Level Data'!$A:$A,0)))</f>
        <v/>
      </c>
      <c r="D254" s="181" t="str">
        <f>IF(ISBLANK(INDEX('Vehicle Level Data'!D:D,MATCH('Vehicle Overview'!$B254,'Vehicle Level Data'!$A:$A,0))),"",INDEX('Vehicle Level Data'!D:D,MATCH('Vehicle Overview'!$B254,'Vehicle Level Data'!$A:$A,0)))</f>
        <v/>
      </c>
      <c r="E254" s="100"/>
      <c r="F254" s="100"/>
      <c r="G254" s="100"/>
      <c r="H254" s="170"/>
    </row>
    <row r="255" spans="1:8" s="160" customFormat="1" ht="24.95" customHeight="1">
      <c r="A255" s="72"/>
      <c r="B255" s="75" t="str">
        <f>'Vehicle Level Data'!A206</f>
        <v>9.19.5</v>
      </c>
      <c r="C255" s="72" t="str">
        <f>IF(ISBLANK(INDEX('Vehicle Level Data'!B:B,MATCH('Vehicle Overview'!$B255,'Vehicle Level Data'!$A:$A,0))),"",INDEX('Vehicle Level Data'!B:B,MATCH('Vehicle Overview'!$B255,'Vehicle Level Data'!$A:$A,0)))</f>
        <v/>
      </c>
      <c r="D255" s="180" t="str">
        <f>IF(ISBLANK(INDEX('Vehicle Level Data'!D:D,MATCH('Vehicle Overview'!$B255,'Vehicle Level Data'!$A:$A,0))),"",INDEX('Vehicle Level Data'!D:D,MATCH('Vehicle Overview'!$B255,'Vehicle Level Data'!$A:$A,0)))</f>
        <v/>
      </c>
      <c r="E255" s="100"/>
      <c r="F255" s="100"/>
      <c r="G255" s="100"/>
      <c r="H255" s="170"/>
    </row>
    <row r="256" spans="1:8" s="160" customFormat="1" ht="24.95" customHeight="1">
      <c r="A256" s="74"/>
      <c r="B256" s="73" t="str">
        <f>'Vehicle Level Data'!A207</f>
        <v>9.19.6</v>
      </c>
      <c r="C256" s="74" t="str">
        <f>IF(ISBLANK(INDEX('Vehicle Level Data'!B:B,MATCH('Vehicle Overview'!$B256,'Vehicle Level Data'!$A:$A,0))),"",INDEX('Vehicle Level Data'!B:B,MATCH('Vehicle Overview'!$B256,'Vehicle Level Data'!$A:$A,0)))</f>
        <v/>
      </c>
      <c r="D256" s="181" t="str">
        <f>IF(ISBLANK(INDEX('Vehicle Level Data'!D:D,MATCH('Vehicle Overview'!$B256,'Vehicle Level Data'!$A:$A,0))),"",INDEX('Vehicle Level Data'!D:D,MATCH('Vehicle Overview'!$B256,'Vehicle Level Data'!$A:$A,0)))</f>
        <v/>
      </c>
      <c r="E256" s="100"/>
      <c r="F256" s="100"/>
      <c r="G256" s="100"/>
      <c r="H256" s="170"/>
    </row>
    <row r="257" spans="1:8" s="160" customFormat="1" ht="24.95" customHeight="1">
      <c r="A257" s="72"/>
      <c r="B257" s="75" t="str">
        <f>'Vehicle Level Data'!A208</f>
        <v>9.19.7</v>
      </c>
      <c r="C257" s="72" t="str">
        <f>IF(ISBLANK(INDEX('Vehicle Level Data'!B:B,MATCH('Vehicle Overview'!$B257,'Vehicle Level Data'!$A:$A,0))),"",INDEX('Vehicle Level Data'!B:B,MATCH('Vehicle Overview'!$B257,'Vehicle Level Data'!$A:$A,0)))</f>
        <v/>
      </c>
      <c r="D257" s="180" t="str">
        <f>IF(ISBLANK(INDEX('Vehicle Level Data'!D:D,MATCH('Vehicle Overview'!$B257,'Vehicle Level Data'!$A:$A,0))),"",INDEX('Vehicle Level Data'!D:D,MATCH('Vehicle Overview'!$B257,'Vehicle Level Data'!$A:$A,0)))</f>
        <v/>
      </c>
      <c r="E257" s="100"/>
      <c r="F257" s="100"/>
      <c r="G257" s="100"/>
      <c r="H257" s="170"/>
    </row>
    <row r="258" spans="1:8" s="160" customFormat="1" ht="24.95" customHeight="1">
      <c r="A258" s="74"/>
      <c r="B258" s="73" t="str">
        <f>'Vehicle Level Data'!A209</f>
        <v>9.19.8</v>
      </c>
      <c r="C258" s="74" t="str">
        <f>IF(ISBLANK(INDEX('Vehicle Level Data'!B:B,MATCH('Vehicle Overview'!$B258,'Vehicle Level Data'!$A:$A,0))),"",INDEX('Vehicle Level Data'!B:B,MATCH('Vehicle Overview'!$B258,'Vehicle Level Data'!$A:$A,0)))</f>
        <v/>
      </c>
      <c r="D258" s="181" t="str">
        <f>IF(ISBLANK(INDEX('Vehicle Level Data'!D:D,MATCH('Vehicle Overview'!$B258,'Vehicle Level Data'!$A:$A,0))),"",INDEX('Vehicle Level Data'!D:D,MATCH('Vehicle Overview'!$B258,'Vehicle Level Data'!$A:$A,0)))</f>
        <v/>
      </c>
      <c r="E258" s="100"/>
      <c r="F258" s="100"/>
      <c r="G258" s="100"/>
      <c r="H258" s="170"/>
    </row>
    <row r="259" spans="1:8" s="160" customFormat="1" ht="24.95" customHeight="1">
      <c r="A259" s="72"/>
      <c r="B259" s="75" t="str">
        <f>'Vehicle Level Data'!A210</f>
        <v>9.19.9</v>
      </c>
      <c r="C259" s="72" t="str">
        <f>IF(ISBLANK(INDEX('Vehicle Level Data'!B:B,MATCH('Vehicle Overview'!$B259,'Vehicle Level Data'!$A:$A,0))),"",INDEX('Vehicle Level Data'!B:B,MATCH('Vehicle Overview'!$B259,'Vehicle Level Data'!$A:$A,0)))</f>
        <v/>
      </c>
      <c r="D259" s="180" t="str">
        <f>IF(ISBLANK(INDEX('Vehicle Level Data'!D:D,MATCH('Vehicle Overview'!$B259,'Vehicle Level Data'!$A:$A,0))),"",INDEX('Vehicle Level Data'!D:D,MATCH('Vehicle Overview'!$B259,'Vehicle Level Data'!$A:$A,0)))</f>
        <v/>
      </c>
      <c r="E259" s="100"/>
      <c r="F259" s="100"/>
      <c r="G259" s="100"/>
      <c r="H259" s="170"/>
    </row>
    <row r="260" spans="1:8" s="160" customFormat="1" ht="24.95" customHeight="1">
      <c r="A260" s="74"/>
      <c r="B260" s="73" t="str">
        <f>'Vehicle Level Data'!A211</f>
        <v>9.19.10</v>
      </c>
      <c r="C260" s="74" t="str">
        <f>IF(ISBLANK(INDEX('Vehicle Level Data'!B:B,MATCH('Vehicle Overview'!$B260,'Vehicle Level Data'!$A:$A,0))),"",INDEX('Vehicle Level Data'!B:B,MATCH('Vehicle Overview'!$B260,'Vehicle Level Data'!$A:$A,0)))</f>
        <v/>
      </c>
      <c r="D260" s="181" t="str">
        <f>IF(ISBLANK(INDEX('Vehicle Level Data'!D:D,MATCH('Vehicle Overview'!$B260,'Vehicle Level Data'!$A:$A,0))),"",INDEX('Vehicle Level Data'!D:D,MATCH('Vehicle Overview'!$B260,'Vehicle Level Data'!$A:$A,0)))</f>
        <v/>
      </c>
      <c r="E260" s="100"/>
      <c r="F260" s="100"/>
      <c r="G260" s="100"/>
      <c r="H260" s="170"/>
    </row>
    <row r="261" spans="1:8" s="163" customFormat="1" ht="27">
      <c r="A261" s="308"/>
      <c r="B261" s="308"/>
      <c r="C261" s="308"/>
      <c r="D261" s="309"/>
      <c r="E261" s="310"/>
      <c r="F261" s="310"/>
      <c r="G261" s="310"/>
      <c r="H261" s="170"/>
    </row>
    <row r="262" spans="1:8" s="163" customFormat="1" ht="27">
      <c r="A262" s="70"/>
      <c r="B262" s="55">
        <v>10</v>
      </c>
      <c r="C262" s="70" t="s">
        <v>647</v>
      </c>
      <c r="D262" s="214" t="str">
        <f>$D$4</f>
        <v xml:space="preserve">Data  </v>
      </c>
      <c r="E262" s="224" t="str">
        <f>$E$4</f>
        <v xml:space="preserve">Data  </v>
      </c>
      <c r="F262" s="224" t="str">
        <f>$F$4</f>
        <v xml:space="preserve">Data  </v>
      </c>
      <c r="G262" s="224" t="str">
        <f>$G$4</f>
        <v xml:space="preserve">Data  </v>
      </c>
      <c r="H262" s="170"/>
    </row>
    <row r="263" spans="1:8" s="163" customFormat="1" ht="11.1" customHeight="1">
      <c r="A263" s="82"/>
      <c r="B263" s="82"/>
      <c r="C263" s="82"/>
      <c r="D263" s="215"/>
      <c r="E263" s="195"/>
      <c r="F263" s="195"/>
      <c r="G263" s="195"/>
      <c r="H263" s="170"/>
    </row>
    <row r="264" spans="1:8" s="163" customFormat="1" ht="24.95" customHeight="1">
      <c r="A264" s="72" t="s">
        <v>2700</v>
      </c>
      <c r="B264" s="75" t="str">
        <f>'Vehicle Level Data'!A215</f>
        <v>10.1</v>
      </c>
      <c r="C264" s="72" t="str">
        <f>INDEX('Vehicle Level Data'!B:B,MATCH('Vehicle Overview'!$B264,'Vehicle Level Data'!$A:$A,0))</f>
        <v>GRESB Score, if available</v>
      </c>
      <c r="D264" s="183" t="str">
        <f>IF(ISBLANK(INDEX('Vehicle Level Data'!D:D,MATCH('Vehicle Overview'!$B264,'Vehicle Level Data'!$A:$A,0))),"",INDEX('Vehicle Level Data'!D:D,MATCH('Vehicle Overview'!$B264,'Vehicle Level Data'!$A:$A,0)))</f>
        <v/>
      </c>
      <c r="E264" s="122"/>
      <c r="F264" s="122"/>
      <c r="G264" s="122"/>
      <c r="H264" s="170"/>
    </row>
    <row r="265" spans="1:8" s="163" customFormat="1" ht="24.95" customHeight="1">
      <c r="A265" s="74" t="s">
        <v>2701</v>
      </c>
      <c r="B265" s="73" t="str">
        <f>'Vehicle Level Data'!A216</f>
        <v>10.2</v>
      </c>
      <c r="C265" s="74" t="str">
        <f>INDEX('Vehicle Level Data'!B:B,MATCH('Vehicle Overview'!$B265,'Vehicle Level Data'!$A:$A,0))</f>
        <v>INREV Sustainability Reporting Guidelines - Compliance Score</v>
      </c>
      <c r="D265" s="182" t="str">
        <f>IF(ISBLANK(INDEX('Vehicle Level Data'!D:D,MATCH('Vehicle Overview'!$B265,'Vehicle Level Data'!$A:$A,0))),"",INDEX('Vehicle Level Data'!D:D,MATCH('Vehicle Overview'!$B265,'Vehicle Level Data'!$A:$A,0)))</f>
        <v/>
      </c>
      <c r="E265" s="100"/>
      <c r="F265" s="100"/>
      <c r="G265" s="100"/>
      <c r="H265" s="170"/>
    </row>
    <row r="266" spans="1:8" s="163" customFormat="1" ht="24.95" customHeight="1">
      <c r="A266" s="72" t="s">
        <v>2702</v>
      </c>
      <c r="B266" s="75">
        <f>'Vehicle Level Data'!A217</f>
        <v>10.3</v>
      </c>
      <c r="C266" s="72" t="str">
        <f>INDEX('Vehicle Level Data'!B:B,MATCH('Vehicle Overview'!$B266,'Vehicle Level Data'!$A:$A,0))</f>
        <v>INREV Sustainability Best Practice Module - Adoption Score</v>
      </c>
      <c r="D266" s="190" t="str">
        <f>IF(ISBLANK(INDEX('Vehicle Level Data'!D:D,MATCH('Vehicle Overview'!$B266,'Vehicle Level Data'!$A:$A,0))),"",INDEX('Vehicle Level Data'!D:D,MATCH('Vehicle Overview'!$B266,'Vehicle Level Data'!$A:$A,0)))</f>
        <v/>
      </c>
      <c r="E266" s="100"/>
      <c r="F266" s="100"/>
      <c r="G266" s="100"/>
      <c r="H266" s="170"/>
    </row>
    <row r="267" spans="1:8" s="163" customFormat="1" ht="24.95" customHeight="1">
      <c r="A267" s="74" t="s">
        <v>2703</v>
      </c>
      <c r="B267" s="73">
        <f>'Vehicle Level Data'!A218</f>
        <v>10.4</v>
      </c>
      <c r="C267" s="74" t="str">
        <f>INDEX('Vehicle Level Data'!B:B,MATCH('Vehicle Overview'!$B267,'Vehicle Level Data'!$A:$A,0))</f>
        <v>ESG SDDS submitted to investors?</v>
      </c>
      <c r="D267" s="182" t="str">
        <f>IF(ISBLANK(INDEX('Vehicle Level Data'!D:D,MATCH('Vehicle Overview'!$B267,'Vehicle Level Data'!$A:$A,0))),"",INDEX('Vehicle Level Data'!D:D,MATCH('Vehicle Overview'!$B267,'Vehicle Level Data'!$A:$A,0)))</f>
        <v/>
      </c>
      <c r="E267" s="100"/>
      <c r="F267" s="100"/>
      <c r="G267" s="100"/>
      <c r="H267" s="170"/>
    </row>
    <row r="268" spans="1:8" s="163" customFormat="1" ht="27">
      <c r="A268" s="308"/>
      <c r="B268" s="308"/>
      <c r="C268" s="308"/>
      <c r="D268" s="309"/>
      <c r="E268" s="310"/>
      <c r="F268" s="310"/>
      <c r="G268" s="310"/>
      <c r="H268" s="170"/>
    </row>
    <row r="269" spans="1:8" s="163" customFormat="1" ht="36">
      <c r="A269" s="70"/>
      <c r="B269" s="55">
        <v>11</v>
      </c>
      <c r="C269" s="70" t="s">
        <v>658</v>
      </c>
      <c r="D269" s="214" t="str">
        <f>$D$4</f>
        <v xml:space="preserve">Data  </v>
      </c>
      <c r="E269" s="224" t="str">
        <f>$E$4</f>
        <v xml:space="preserve">Data  </v>
      </c>
      <c r="F269" s="224" t="str">
        <f>$F$4</f>
        <v xml:space="preserve">Data  </v>
      </c>
      <c r="G269" s="224" t="str">
        <f>$G$4</f>
        <v xml:space="preserve">Data  </v>
      </c>
      <c r="H269" s="170"/>
    </row>
    <row r="270" spans="1:8" s="163" customFormat="1" ht="11.1" customHeight="1">
      <c r="A270" s="82"/>
      <c r="B270" s="82"/>
      <c r="C270" s="82"/>
      <c r="D270" s="215"/>
      <c r="E270" s="195"/>
      <c r="F270" s="195"/>
      <c r="G270" s="195"/>
      <c r="H270" s="170"/>
    </row>
    <row r="271" spans="1:8" s="163" customFormat="1" ht="24.95" customHeight="1">
      <c r="A271" s="72" t="s">
        <v>2704</v>
      </c>
      <c r="B271" s="75" t="str">
        <f>'Vehicle Level Data'!A222</f>
        <v>11.1</v>
      </c>
      <c r="C271" s="72" t="str">
        <f>INDEX('Vehicle Level Data'!B:B,MATCH('Vehicle Overview'!$B271,'Vehicle Level Data'!$A:$A,0))</f>
        <v>Fund Management Fees</v>
      </c>
      <c r="D271" s="180" t="str">
        <f>IF(ISBLANK(INDEX('Vehicle Level Data'!D:D,MATCH('Vehicle Overview'!$B271,'Vehicle Level Data'!$A:$A,0))),"",INDEX('Vehicle Level Data'!D:D,MATCH('Vehicle Overview'!$B271,'Vehicle Level Data'!$A:$A,0)))</f>
        <v/>
      </c>
      <c r="E271" s="123"/>
      <c r="F271" s="123"/>
      <c r="G271" s="123"/>
      <c r="H271" s="170"/>
    </row>
    <row r="272" spans="1:8" s="163" customFormat="1" ht="24.95" customHeight="1">
      <c r="A272" s="74" t="s">
        <v>2705</v>
      </c>
      <c r="B272" s="73" t="str">
        <f>'Vehicle Level Data'!A223</f>
        <v>11.2</v>
      </c>
      <c r="C272" s="74" t="str">
        <f>INDEX('Vehicle Level Data'!B:B,MATCH('Vehicle Overview'!$B272,'Vehicle Level Data'!$A:$A,0))</f>
        <v>Asset management Fees</v>
      </c>
      <c r="D272" s="181">
        <f>IF(ISBLANK(INDEX('Vehicle Level Data'!D:D,MATCH('Vehicle Overview'!$B272,'Vehicle Level Data'!$A:$A,0))),"",INDEX('Vehicle Level Data'!D:D,MATCH('Vehicle Overview'!$B272,'Vehicle Level Data'!$A:$A,0)))</f>
        <v>0</v>
      </c>
      <c r="E272" s="123"/>
      <c r="F272" s="123"/>
      <c r="G272" s="123"/>
      <c r="H272" s="170"/>
    </row>
    <row r="273" spans="1:8" s="163" customFormat="1" ht="24.95" customHeight="1">
      <c r="A273" s="72" t="s">
        <v>2706</v>
      </c>
      <c r="B273" s="75" t="str">
        <f>'Vehicle Level Data'!A224</f>
        <v>11.2.1</v>
      </c>
      <c r="C273" s="72" t="str">
        <f>INDEX('Vehicle Level Data'!B:B,MATCH('Vehicle Overview'!$B273,'Vehicle Level Data'!$A:$A,0))</f>
        <v>Asset management Fees- portion incl. in TGER</v>
      </c>
      <c r="D273" s="180" t="str">
        <f>IF(ISBLANK(INDEX('Vehicle Level Data'!D:D,MATCH('Vehicle Overview'!$B273,'Vehicle Level Data'!$A:$A,0))),"",INDEX('Vehicle Level Data'!D:D,MATCH('Vehicle Overview'!$B273,'Vehicle Level Data'!$A:$A,0)))</f>
        <v/>
      </c>
      <c r="E273" s="123"/>
      <c r="F273" s="123"/>
      <c r="G273" s="123"/>
      <c r="H273" s="170"/>
    </row>
    <row r="274" spans="1:8" s="163" customFormat="1" ht="24.95" customHeight="1">
      <c r="A274" s="74" t="s">
        <v>2707</v>
      </c>
      <c r="B274" s="73" t="str">
        <f>'Vehicle Level Data'!A225</f>
        <v>11.2.2</v>
      </c>
      <c r="C274" s="74" t="str">
        <f>INDEX('Vehicle Level Data'!B:B,MATCH('Vehicle Overview'!$B274,'Vehicle Level Data'!$A:$A,0))</f>
        <v>Asset management Fees- portion incl. in REER</v>
      </c>
      <c r="D274" s="181" t="str">
        <f>IF(ISBLANK(INDEX('Vehicle Level Data'!D:D,MATCH('Vehicle Overview'!$B274,'Vehicle Level Data'!$A:$A,0))),"",INDEX('Vehicle Level Data'!D:D,MATCH('Vehicle Overview'!$B274,'Vehicle Level Data'!$A:$A,0)))</f>
        <v/>
      </c>
      <c r="E274" s="123"/>
      <c r="F274" s="123"/>
      <c r="G274" s="123"/>
      <c r="H274" s="170"/>
    </row>
    <row r="275" spans="1:8" s="163" customFormat="1" ht="24.95" customHeight="1">
      <c r="A275" s="72" t="s">
        <v>2708</v>
      </c>
      <c r="B275" s="75" t="str">
        <f>'Vehicle Level Data'!A226</f>
        <v>11.3</v>
      </c>
      <c r="C275" s="72" t="str">
        <f>INDEX('Vehicle Level Data'!B:B,MATCH('Vehicle Overview'!$B275,'Vehicle Level Data'!$A:$A,0))</f>
        <v>Performance Fees</v>
      </c>
      <c r="D275" s="180" t="str">
        <f>IF(ISBLANK(INDEX('Vehicle Level Data'!D:D,MATCH('Vehicle Overview'!$B275,'Vehicle Level Data'!$A:$A,0))),"",INDEX('Vehicle Level Data'!D:D,MATCH('Vehicle Overview'!$B275,'Vehicle Level Data'!$A:$A,0)))</f>
        <v/>
      </c>
      <c r="E275" s="123"/>
      <c r="F275" s="123"/>
      <c r="G275" s="123"/>
      <c r="H275" s="170"/>
    </row>
    <row r="276" spans="1:8" s="163" customFormat="1" ht="24.95" customHeight="1">
      <c r="A276" s="74" t="s">
        <v>2709</v>
      </c>
      <c r="B276" s="73" t="str">
        <f>'Vehicle Level Data'!A227</f>
        <v>11.4</v>
      </c>
      <c r="C276" s="74" t="str">
        <f>INDEX('Vehicle Level Data'!B:B,MATCH('Vehicle Overview'!$B276,'Vehicle Level Data'!$A:$A,0))</f>
        <v>Property Management Fees</v>
      </c>
      <c r="D276" s="181" t="str">
        <f>IF(ISBLANK(INDEX('Vehicle Level Data'!D:D,MATCH('Vehicle Overview'!$B276,'Vehicle Level Data'!$A:$A,0))),"",INDEX('Vehicle Level Data'!D:D,MATCH('Vehicle Overview'!$B276,'Vehicle Level Data'!$A:$A,0)))</f>
        <v/>
      </c>
      <c r="E276" s="123"/>
      <c r="F276" s="123"/>
      <c r="G276" s="123"/>
      <c r="H276" s="170"/>
    </row>
    <row r="277" spans="1:8" s="163" customFormat="1" ht="24.95" customHeight="1">
      <c r="A277" s="72" t="s">
        <v>2710</v>
      </c>
      <c r="B277" s="75" t="str">
        <f>'Vehicle Level Data'!A228</f>
        <v>11.5</v>
      </c>
      <c r="C277" s="72" t="str">
        <f>INDEX('Vehicle Level Data'!B:B,MATCH('Vehicle Overview'!$B277,'Vehicle Level Data'!$A:$A,0))</f>
        <v>Property Acquisition Fees</v>
      </c>
      <c r="D277" s="180" t="str">
        <f>IF(ISBLANK(INDEX('Vehicle Level Data'!D:D,MATCH('Vehicle Overview'!$B277,'Vehicle Level Data'!$A:$A,0))),"",INDEX('Vehicle Level Data'!D:D,MATCH('Vehicle Overview'!$B277,'Vehicle Level Data'!$A:$A,0)))</f>
        <v/>
      </c>
      <c r="E277" s="123"/>
      <c r="F277" s="123"/>
      <c r="G277" s="123"/>
      <c r="H277" s="170"/>
    </row>
    <row r="278" spans="1:8" s="163" customFormat="1" ht="24.95" customHeight="1">
      <c r="A278" s="74" t="s">
        <v>2711</v>
      </c>
      <c r="B278" s="73" t="str">
        <f>'Vehicle Level Data'!A229</f>
        <v>11.6</v>
      </c>
      <c r="C278" s="74" t="str">
        <f>INDEX('Vehicle Level Data'!B:B,MATCH('Vehicle Overview'!$B278,'Vehicle Level Data'!$A:$A,0))</f>
        <v>Property Disposition Fees</v>
      </c>
      <c r="D278" s="181" t="str">
        <f>IF(ISBLANK(INDEX('Vehicle Level Data'!D:D,MATCH('Vehicle Overview'!$B278,'Vehicle Level Data'!$A:$A,0))),"",INDEX('Vehicle Level Data'!D:D,MATCH('Vehicle Overview'!$B278,'Vehicle Level Data'!$A:$A,0)))</f>
        <v/>
      </c>
      <c r="E278" s="123"/>
      <c r="F278" s="123"/>
      <c r="G278" s="123"/>
      <c r="H278" s="170"/>
    </row>
    <row r="279" spans="1:8" s="163" customFormat="1" ht="24.95" customHeight="1">
      <c r="A279" s="72" t="s">
        <v>2712</v>
      </c>
      <c r="B279" s="75" t="str">
        <f>'Vehicle Level Data'!A230</f>
        <v>11.7</v>
      </c>
      <c r="C279" s="72" t="str">
        <f>INDEX('Vehicle Level Data'!B:B,MATCH('Vehicle Overview'!$B279,'Vehicle Level Data'!$A:$A,0))</f>
        <v>Project Management Fees</v>
      </c>
      <c r="D279" s="180" t="str">
        <f>IF(ISBLANK(INDEX('Vehicle Level Data'!D:D,MATCH('Vehicle Overview'!$B279,'Vehicle Level Data'!$A:$A,0))),"",INDEX('Vehicle Level Data'!D:D,MATCH('Vehicle Overview'!$B279,'Vehicle Level Data'!$A:$A,0)))</f>
        <v/>
      </c>
      <c r="E279" s="123"/>
      <c r="F279" s="123"/>
      <c r="G279" s="123"/>
      <c r="H279" s="170"/>
    </row>
    <row r="280" spans="1:8" s="163" customFormat="1" ht="24.95" customHeight="1">
      <c r="A280" s="74" t="s">
        <v>2713</v>
      </c>
      <c r="B280" s="73" t="str">
        <f>'Vehicle Level Data'!A231</f>
        <v>11.8</v>
      </c>
      <c r="C280" s="74" t="str">
        <f>INDEX('Vehicle Level Data'!B:B,MATCH('Vehicle Overview'!$B280,'Vehicle Level Data'!$A:$A,0))</f>
        <v>Financing/Debt arrangement Fees</v>
      </c>
      <c r="D280" s="181" t="str">
        <f>IF(ISBLANK(INDEX('Vehicle Level Data'!D:D,MATCH('Vehicle Overview'!$B280,'Vehicle Level Data'!$A:$A,0))),"",INDEX('Vehicle Level Data'!D:D,MATCH('Vehicle Overview'!$B280,'Vehicle Level Data'!$A:$A,0)))</f>
        <v/>
      </c>
      <c r="E280" s="123"/>
      <c r="F280" s="123"/>
      <c r="G280" s="123"/>
      <c r="H280" s="170"/>
    </row>
    <row r="281" spans="1:8" s="163" customFormat="1" ht="24.95" customHeight="1">
      <c r="A281" s="72" t="s">
        <v>2714</v>
      </c>
      <c r="B281" s="75" t="str">
        <f>'Vehicle Level Data'!A232</f>
        <v>11.9</v>
      </c>
      <c r="C281" s="72" t="str">
        <f>INDEX('Vehicle Level Data'!B:B,MATCH('Vehicle Overview'!$B281,'Vehicle Level Data'!$A:$A,0))</f>
        <v>Wind-up Fees</v>
      </c>
      <c r="D281" s="180" t="str">
        <f>IF(ISBLANK(INDEX('Vehicle Level Data'!D:D,MATCH('Vehicle Overview'!$B281,'Vehicle Level Data'!$A:$A,0))),"",INDEX('Vehicle Level Data'!D:D,MATCH('Vehicle Overview'!$B281,'Vehicle Level Data'!$A:$A,0)))</f>
        <v/>
      </c>
      <c r="E281" s="123"/>
      <c r="F281" s="123"/>
      <c r="G281" s="123"/>
      <c r="H281" s="170"/>
    </row>
    <row r="282" spans="1:8" s="163" customFormat="1" ht="24.95" customHeight="1">
      <c r="A282" s="74" t="s">
        <v>2715</v>
      </c>
      <c r="B282" s="73" t="str">
        <f>'Vehicle Level Data'!A233</f>
        <v>11.10</v>
      </c>
      <c r="C282" s="74" t="str">
        <f>INDEX('Vehicle Level Data'!B:B,MATCH('Vehicle Overview'!$B282,'Vehicle Level Data'!$A:$A,0))</f>
        <v>Internal Leasing Commissions</v>
      </c>
      <c r="D282" s="181" t="str">
        <f>IF(ISBLANK(INDEX('Vehicle Level Data'!D:D,MATCH('Vehicle Overview'!$B282,'Vehicle Level Data'!$A:$A,0))),"",INDEX('Vehicle Level Data'!D:D,MATCH('Vehicle Overview'!$B282,'Vehicle Level Data'!$A:$A,0)))</f>
        <v/>
      </c>
      <c r="E282" s="123"/>
      <c r="F282" s="123"/>
      <c r="G282" s="123"/>
      <c r="H282" s="170"/>
    </row>
    <row r="283" spans="1:8" s="163" customFormat="1" ht="24.95" customHeight="1">
      <c r="A283" s="72" t="s">
        <v>2716</v>
      </c>
      <c r="B283" s="75" t="str">
        <f>'Vehicle Level Data'!A234</f>
        <v>11.11</v>
      </c>
      <c r="C283" s="72" t="str">
        <f>INDEX('Vehicle Level Data'!B:B,MATCH('Vehicle Overview'!$B283,'Vehicle Level Data'!$A:$A,0))</f>
        <v>Subscription fees</v>
      </c>
      <c r="D283" s="180" t="str">
        <f>IF(ISBLANK(INDEX('Vehicle Level Data'!D:D,MATCH('Vehicle Overview'!$B283,'Vehicle Level Data'!$A:$A,0))),"",INDEX('Vehicle Level Data'!D:D,MATCH('Vehicle Overview'!$B283,'Vehicle Level Data'!$A:$A,0)))</f>
        <v/>
      </c>
      <c r="E283" s="123"/>
      <c r="F283" s="123"/>
      <c r="G283" s="123"/>
      <c r="H283" s="170"/>
    </row>
    <row r="284" spans="1:8" s="163" customFormat="1" ht="24.95" customHeight="1">
      <c r="A284" s="74" t="s">
        <v>2717</v>
      </c>
      <c r="B284" s="73" t="str">
        <f>'Vehicle Level Data'!A235</f>
        <v>11.12</v>
      </c>
      <c r="C284" s="74" t="str">
        <f>INDEX('Vehicle Level Data'!B:B,MATCH('Vehicle Overview'!$B284,'Vehicle Level Data'!$A:$A,0))</f>
        <v>Commitment fees</v>
      </c>
      <c r="D284" s="181" t="str">
        <f>IF(ISBLANK(INDEX('Vehicle Level Data'!D:D,MATCH('Vehicle Overview'!$B284,'Vehicle Level Data'!$A:$A,0))),"",INDEX('Vehicle Level Data'!D:D,MATCH('Vehicle Overview'!$B284,'Vehicle Level Data'!$A:$A,0)))</f>
        <v/>
      </c>
      <c r="E284" s="123"/>
      <c r="F284" s="123"/>
      <c r="G284" s="123"/>
      <c r="H284" s="170"/>
    </row>
    <row r="285" spans="1:8" s="163" customFormat="1" ht="24.95" customHeight="1">
      <c r="A285" s="72" t="s">
        <v>2718</v>
      </c>
      <c r="B285" s="75" t="str">
        <f>'Vehicle Level Data'!A236</f>
        <v>11.13</v>
      </c>
      <c r="C285" s="72" t="str">
        <f>INDEX('Vehicle Level Data'!B:B,MATCH('Vehicle Overview'!$B285,'Vehicle Level Data'!$A:$A,0))</f>
        <v>Redemption fees</v>
      </c>
      <c r="D285" s="180" t="str">
        <f>IF(ISBLANK(INDEX('Vehicle Level Data'!D:D,MATCH('Vehicle Overview'!$B285,'Vehicle Level Data'!$A:$A,0))),"",INDEX('Vehicle Level Data'!D:D,MATCH('Vehicle Overview'!$B285,'Vehicle Level Data'!$A:$A,0)))</f>
        <v/>
      </c>
      <c r="E285" s="123"/>
      <c r="F285" s="123"/>
      <c r="G285" s="123"/>
      <c r="H285" s="170"/>
    </row>
    <row r="286" spans="1:8" s="163" customFormat="1" ht="24.95" customHeight="1">
      <c r="A286" s="74" t="s">
        <v>2719</v>
      </c>
      <c r="B286" s="73" t="str">
        <f>'Vehicle Level Data'!A237</f>
        <v>11.14</v>
      </c>
      <c r="C286" s="74" t="str">
        <f>INDEX('Vehicle Level Data'!B:B,MATCH('Vehicle Overview'!$B286,'Vehicle Level Data'!$A:$A,0))</f>
        <v>Development fees</v>
      </c>
      <c r="D286" s="181" t="str">
        <f>IF(ISBLANK(INDEX('Vehicle Level Data'!D:D,MATCH('Vehicle Overview'!$B286,'Vehicle Level Data'!$A:$A,0))),"",INDEX('Vehicle Level Data'!D:D,MATCH('Vehicle Overview'!$B286,'Vehicle Level Data'!$A:$A,0)))</f>
        <v/>
      </c>
      <c r="E286" s="123"/>
      <c r="F286" s="123"/>
      <c r="G286" s="123"/>
      <c r="H286" s="170"/>
    </row>
    <row r="287" spans="1:8" s="163" customFormat="1" ht="24.95" customHeight="1">
      <c r="A287" s="72" t="s">
        <v>2720</v>
      </c>
      <c r="B287" s="75" t="str">
        <f>'Vehicle Level Data'!A238</f>
        <v>11.15</v>
      </c>
      <c r="C287" s="72" t="str">
        <f>INDEX('Vehicle Level Data'!B:B,MATCH('Vehicle Overview'!$B287,'Vehicle Level Data'!$A:$A,0))</f>
        <v>Other Related Fees, please specify</v>
      </c>
      <c r="D287" s="180" t="str">
        <f>IF(ISBLANK(INDEX('Vehicle Level Data'!D:D,MATCH('Vehicle Overview'!$B287,'Vehicle Level Data'!$A:$A,0))),"",INDEX('Vehicle Level Data'!D:D,MATCH('Vehicle Overview'!$B287,'Vehicle Level Data'!$A:$A,0)))</f>
        <v/>
      </c>
      <c r="E287" s="100"/>
      <c r="F287" s="100"/>
      <c r="G287" s="100"/>
      <c r="H287" s="170"/>
    </row>
    <row r="288" spans="1:8" s="160" customFormat="1" ht="24.95" customHeight="1">
      <c r="A288" s="74" t="s">
        <v>3015</v>
      </c>
      <c r="B288" s="73" t="str">
        <f>'Vehicle Level Data'!A239</f>
        <v>11.16</v>
      </c>
      <c r="C288" s="74" t="str">
        <f>INDEX('Vehicle Level Data'!B:B,MATCH('Vehicle Overview'!$B288,'Vehicle Level Data'!$A:$A,0))</f>
        <v>Total Fees earned by the Investment Manager</v>
      </c>
      <c r="D288" s="181">
        <f>IF(ISBLANK(INDEX('Vehicle Level Data'!D:D,MATCH('Vehicle Overview'!$B288,'Vehicle Level Data'!$A:$A,0))),"",INDEX('Vehicle Level Data'!D:D,MATCH('Vehicle Overview'!$B288,'Vehicle Level Data'!$A:$A,0)))</f>
        <v>0</v>
      </c>
      <c r="E288" s="100"/>
      <c r="F288" s="100"/>
      <c r="G288" s="100"/>
      <c r="H288" s="343"/>
    </row>
    <row r="289" spans="1:8" s="160" customFormat="1" ht="24.95" customHeight="1">
      <c r="A289" s="72" t="s">
        <v>2721</v>
      </c>
      <c r="B289" s="75" t="str">
        <f>'Vehicle Level Data'!A240</f>
        <v>11.17</v>
      </c>
      <c r="C289" s="72" t="str">
        <f>INDEX('Vehicle Level Data'!B:B,MATCH('Vehicle Overview'!$B289,'Vehicle Level Data'!$A:$A,0))</f>
        <v>Vehicle fees earned by the manager incl. in TGER</v>
      </c>
      <c r="D289" s="180">
        <f>IF(ISBLANK(INDEX('Vehicle Level Data'!D:D,MATCH('Vehicle Overview'!$B289,'Vehicle Level Data'!$A:$A,0))),"",INDEX('Vehicle Level Data'!D:D,MATCH('Vehicle Overview'!$B289,'Vehicle Level Data'!$A:$A,0)))</f>
        <v>0</v>
      </c>
      <c r="E289" s="100"/>
      <c r="F289" s="100"/>
      <c r="G289" s="100"/>
      <c r="H289" s="170"/>
    </row>
    <row r="290" spans="1:8" s="163" customFormat="1" ht="24.95" customHeight="1">
      <c r="A290" s="74" t="s">
        <v>2722</v>
      </c>
      <c r="B290" s="73" t="str">
        <f>'Vehicle Level Data'!A241</f>
        <v>11.17.1</v>
      </c>
      <c r="C290" s="74" t="str">
        <f>INDEX('Vehicle Level Data'!B:B,MATCH('Vehicle Overview'!$B290,'Vehicle Level Data'!$A:$A,0))</f>
        <v>Ongoing management fees incl. in TGER</v>
      </c>
      <c r="D290" s="181" t="str">
        <f>IF(ISBLANK(INDEX('Vehicle Level Data'!D:D,MATCH('Vehicle Overview'!$B290,'Vehicle Level Data'!$A:$A,0))),"",INDEX('Vehicle Level Data'!D:D,MATCH('Vehicle Overview'!$B290,'Vehicle Level Data'!$A:$A,0)))</f>
        <v/>
      </c>
      <c r="E290" s="100"/>
      <c r="F290" s="100"/>
      <c r="G290" s="100"/>
      <c r="H290" s="170"/>
    </row>
    <row r="291" spans="1:8" s="163" customFormat="1" ht="24.95" customHeight="1">
      <c r="A291" s="72" t="s">
        <v>2723</v>
      </c>
      <c r="B291" s="75" t="str">
        <f>'Vehicle Level Data'!A242</f>
        <v>11.17.2</v>
      </c>
      <c r="C291" s="72" t="str">
        <f>INDEX('Vehicle Level Data'!B:B,MATCH('Vehicle Overview'!$B291,'Vehicle Level Data'!$A:$A,0))</f>
        <v>Transaction based management fees incl. in TGER</v>
      </c>
      <c r="D291" s="180" t="str">
        <f>IF(ISBLANK(INDEX('Vehicle Level Data'!D:D,MATCH('Vehicle Overview'!$B291,'Vehicle Level Data'!$A:$A,0))),"",INDEX('Vehicle Level Data'!D:D,MATCH('Vehicle Overview'!$B291,'Vehicle Level Data'!$A:$A,0)))</f>
        <v/>
      </c>
      <c r="E291" s="123"/>
      <c r="F291" s="123"/>
      <c r="G291" s="123"/>
      <c r="H291" s="170"/>
    </row>
    <row r="292" spans="1:8" s="163" customFormat="1" ht="24.95" customHeight="1">
      <c r="A292" s="74" t="s">
        <v>2724</v>
      </c>
      <c r="B292" s="73" t="str">
        <f>'Vehicle Level Data'!A243</f>
        <v>11.18</v>
      </c>
      <c r="C292" s="74" t="str">
        <f>INDEX('Vehicle Level Data'!B:B,MATCH('Vehicle Overview'!$B292,'Vehicle Level Data'!$A:$A,0))</f>
        <v>Other fees earned by the manager excl.from TGER</v>
      </c>
      <c r="D292" s="181" t="str">
        <f>IF(ISBLANK(INDEX('Vehicle Level Data'!D:D,MATCH('Vehicle Overview'!$B292,'Vehicle Level Data'!$A:$A,0))),"",INDEX('Vehicle Level Data'!D:D,MATCH('Vehicle Overview'!$B292,'Vehicle Level Data'!$A:$A,0)))</f>
        <v/>
      </c>
      <c r="E292" s="123"/>
      <c r="F292" s="123"/>
      <c r="G292" s="123"/>
      <c r="H292" s="170"/>
    </row>
    <row r="293" spans="1:8" s="163" customFormat="1" ht="24.95" customHeight="1">
      <c r="A293" s="72" t="s">
        <v>2725</v>
      </c>
      <c r="B293" s="75" t="str">
        <f>'Vehicle Level Data'!A244</f>
        <v>11.19</v>
      </c>
      <c r="C293" s="72" t="str">
        <f>INDEX('Vehicle Level Data'!B:B,MATCH('Vehicle Overview'!$B293,'Vehicle Level Data'!$A:$A,0))</f>
        <v>Vehicle costs included in the TGER</v>
      </c>
      <c r="D293" s="180" t="str">
        <f>IF(ISBLANK(INDEX('Vehicle Level Data'!D:D,MATCH('Vehicle Overview'!$B293,'Vehicle Level Data'!$A:$A,0))),"",INDEX('Vehicle Level Data'!D:D,MATCH('Vehicle Overview'!$B293,'Vehicle Level Data'!$A:$A,0)))</f>
        <v/>
      </c>
      <c r="E293" s="100"/>
      <c r="F293" s="100"/>
      <c r="G293" s="100"/>
      <c r="H293" s="170"/>
    </row>
    <row r="294" spans="1:8" s="163" customFormat="1" ht="24.95" customHeight="1">
      <c r="A294" s="74" t="s">
        <v>2726</v>
      </c>
      <c r="B294" s="73" t="str">
        <f>'Vehicle Level Data'!A245</f>
        <v>11.20</v>
      </c>
      <c r="C294" s="74" t="str">
        <f>INDEX('Vehicle Level Data'!B:B,MATCH('Vehicle Overview'!$B294,'Vehicle Level Data'!$A:$A,0))</f>
        <v>Time weighted average INREV NAV</v>
      </c>
      <c r="D294" s="181" t="str">
        <f>IF(ISBLANK(INDEX('Vehicle Level Data'!D:D,MATCH('Vehicle Overview'!$B294,'Vehicle Level Data'!$A:$A,0))),"",INDEX('Vehicle Level Data'!D:D,MATCH('Vehicle Overview'!$B294,'Vehicle Level Data'!$A:$A,0)))</f>
        <v/>
      </c>
      <c r="E294" s="100"/>
      <c r="F294" s="100"/>
      <c r="G294" s="100"/>
      <c r="H294" s="170"/>
    </row>
    <row r="295" spans="1:8" s="163" customFormat="1" ht="24.95" customHeight="1">
      <c r="A295" s="72" t="s">
        <v>2727</v>
      </c>
      <c r="B295" s="75" t="str">
        <f>'Vehicle Level Data'!A246</f>
        <v>11.21</v>
      </c>
      <c r="C295" s="72" t="str">
        <f>INDEX('Vehicle Level Data'!B:B,MATCH('Vehicle Overview'!$B295,'Vehicle Level Data'!$A:$A,0))</f>
        <v>Time weighted average INREV GAV</v>
      </c>
      <c r="D295" s="180" t="str">
        <f>IF(ISBLANK(INDEX('Vehicle Level Data'!D:D,MATCH('Vehicle Overview'!$B295,'Vehicle Level Data'!$A:$A,0))),"",INDEX('Vehicle Level Data'!D:D,MATCH('Vehicle Overview'!$B295,'Vehicle Level Data'!$A:$A,0)))</f>
        <v/>
      </c>
      <c r="E295" s="100"/>
      <c r="F295" s="100"/>
      <c r="G295" s="100"/>
      <c r="H295" s="170"/>
    </row>
    <row r="296" spans="1:8" s="163" customFormat="1" ht="24.95" customHeight="1">
      <c r="A296" s="74" t="s">
        <v>2728</v>
      </c>
      <c r="B296" s="73" t="str">
        <f>'Vehicle Level Data'!A247</f>
        <v>11.22</v>
      </c>
      <c r="C296" s="74" t="str">
        <f>INDEX('Vehicle Level Data'!B:B,MATCH('Vehicle Overview'!$B296,'Vehicle Level Data'!$A:$A,0))</f>
        <v>TGER</v>
      </c>
      <c r="D296" s="365" t="str">
        <f>IF(ISBLANK(INDEX('Vehicle Level Data'!D:D,MATCH('Vehicle Overview'!$B296,'Vehicle Level Data'!$A:$A,0))),"",INDEX('Vehicle Level Data'!D:D,MATCH('Vehicle Overview'!$B296,'Vehicle Level Data'!$A:$A,0)))</f>
        <v/>
      </c>
      <c r="E296" s="100"/>
      <c r="F296" s="100"/>
      <c r="G296" s="100"/>
      <c r="H296" s="170"/>
    </row>
    <row r="297" spans="1:8" s="163" customFormat="1" ht="24.95" customHeight="1">
      <c r="A297" s="72" t="s">
        <v>2729</v>
      </c>
      <c r="B297" s="75" t="str">
        <f>'Vehicle Level Data'!A248</f>
        <v>11.23</v>
      </c>
      <c r="C297" s="72" t="str">
        <f>INDEX('Vehicle Level Data'!B:B,MATCH('Vehicle Overview'!$B297,'Vehicle Level Data'!$A:$A,0))</f>
        <v>NAV TGER</v>
      </c>
      <c r="D297" s="363" t="str">
        <f>IF(ISBLANK(INDEX('Vehicle Level Data'!D:D,MATCH('Vehicle Overview'!$B297,'Vehicle Level Data'!$A:$A,0))),"",INDEX('Vehicle Level Data'!D:D,MATCH('Vehicle Overview'!$B297,'Vehicle Level Data'!$A:$A,0)))</f>
        <v/>
      </c>
      <c r="E297" s="100"/>
      <c r="F297" s="100"/>
      <c r="G297" s="100"/>
      <c r="H297" s="170"/>
    </row>
    <row r="298" spans="1:8" s="163" customFormat="1" ht="24.95" customHeight="1">
      <c r="A298" s="74" t="s">
        <v>2730</v>
      </c>
      <c r="B298" s="73" t="str">
        <f>'Vehicle Level Data'!A249</f>
        <v>11.24</v>
      </c>
      <c r="C298" s="74" t="str">
        <f>INDEX('Vehicle Level Data'!B:B,MATCH('Vehicle Overview'!$B298,'Vehicle Level Data'!$A:$A,0))</f>
        <v>TGER after tax (optional)</v>
      </c>
      <c r="D298" s="365" t="str">
        <f>IF(ISBLANK(INDEX('Vehicle Level Data'!D:D,MATCH('Vehicle Overview'!$B298,'Vehicle Level Data'!$A:$A,0))),"",INDEX('Vehicle Level Data'!D:D,MATCH('Vehicle Overview'!$B298,'Vehicle Level Data'!$A:$A,0)))</f>
        <v/>
      </c>
      <c r="E298" s="100"/>
      <c r="F298" s="100"/>
      <c r="G298" s="100"/>
      <c r="H298" s="170"/>
    </row>
    <row r="299" spans="1:8" s="163" customFormat="1" ht="24.95" customHeight="1">
      <c r="A299" s="72" t="s">
        <v>2731</v>
      </c>
      <c r="B299" s="75" t="str">
        <f>'Vehicle Level Data'!A250</f>
        <v>11.25</v>
      </c>
      <c r="C299" s="72" t="str">
        <f>INDEX('Vehicle Level Data'!B:B,MATCH('Vehicle Overview'!$B299,'Vehicle Level Data'!$A:$A,0))</f>
        <v>NAV TGER after tax (optional)</v>
      </c>
      <c r="D299" s="363" t="str">
        <f>IF(ISBLANK(INDEX('Vehicle Level Data'!D:D,MATCH('Vehicle Overview'!$B299,'Vehicle Level Data'!$A:$A,0))),"",INDEX('Vehicle Level Data'!D:D,MATCH('Vehicle Overview'!$B299,'Vehicle Level Data'!$A:$A,0)))</f>
        <v/>
      </c>
      <c r="E299" s="100"/>
      <c r="F299" s="100"/>
      <c r="G299" s="100"/>
      <c r="H299" s="170"/>
    </row>
    <row r="300" spans="1:8" s="163" customFormat="1" ht="24.95" customHeight="1">
      <c r="A300" s="74" t="s">
        <v>2732</v>
      </c>
      <c r="B300" s="73" t="str">
        <f>'Vehicle Level Data'!A251</f>
        <v>11.26</v>
      </c>
      <c r="C300" s="74" t="str">
        <f>INDEX('Vehicle Level Data'!B:B,MATCH('Vehicle Overview'!$B300,'Vehicle Level Data'!$A:$A,0))</f>
        <v>Property fees included in the REER</v>
      </c>
      <c r="D300" s="181" t="str">
        <f>IF(ISBLANK(INDEX('Vehicle Level Data'!D:D,MATCH('Vehicle Overview'!$B300,'Vehicle Level Data'!$A:$A,0))),"",INDEX('Vehicle Level Data'!D:D,MATCH('Vehicle Overview'!$B300,'Vehicle Level Data'!$A:$A,0)))</f>
        <v/>
      </c>
      <c r="E300" s="100"/>
      <c r="F300" s="100"/>
      <c r="G300" s="100"/>
      <c r="H300" s="170"/>
    </row>
    <row r="301" spans="1:8" s="163" customFormat="1" ht="24.95" customHeight="1">
      <c r="A301" s="72" t="s">
        <v>2733</v>
      </c>
      <c r="B301" s="75" t="str">
        <f>'Vehicle Level Data'!A252</f>
        <v>11.27</v>
      </c>
      <c r="C301" s="72" t="str">
        <f>INDEX('Vehicle Level Data'!B:B,MATCH('Vehicle Overview'!$B301,'Vehicle Level Data'!$A:$A,0))</f>
        <v>Property costs included in the REER</v>
      </c>
      <c r="D301" s="180" t="str">
        <f>IF(ISBLANK(INDEX('Vehicle Level Data'!D:D,MATCH('Vehicle Overview'!$B301,'Vehicle Level Data'!$A:$A,0))),"",INDEX('Vehicle Level Data'!D:D,MATCH('Vehicle Overview'!$B301,'Vehicle Level Data'!$A:$A,0)))</f>
        <v/>
      </c>
      <c r="E301" s="100"/>
      <c r="F301" s="100"/>
      <c r="G301" s="100"/>
      <c r="H301" s="170"/>
    </row>
    <row r="302" spans="1:8" s="163" customFormat="1" ht="24.95" customHeight="1">
      <c r="A302" s="74" t="s">
        <v>2734</v>
      </c>
      <c r="B302" s="73" t="str">
        <f>'Vehicle Level Data'!A253</f>
        <v>11.28</v>
      </c>
      <c r="C302" s="74" t="str">
        <f>INDEX('Vehicle Level Data'!B:B,MATCH('Vehicle Overview'!$B302,'Vehicle Level Data'!$A:$A,0))</f>
        <v>REER</v>
      </c>
      <c r="D302" s="365" t="str">
        <f>IF(ISBLANK(INDEX('Vehicle Level Data'!D:D,MATCH('Vehicle Overview'!$B302,'Vehicle Level Data'!$A:$A,0))),"",INDEX('Vehicle Level Data'!D:D,MATCH('Vehicle Overview'!$B302,'Vehicle Level Data'!$A:$A,0)))</f>
        <v/>
      </c>
      <c r="E302" s="100"/>
      <c r="F302" s="100"/>
      <c r="G302" s="100"/>
      <c r="H302" s="170"/>
    </row>
    <row r="303" spans="1:8" s="160" customFormat="1" ht="27">
      <c r="A303" s="298"/>
      <c r="B303" s="308"/>
      <c r="C303" s="298"/>
      <c r="D303" s="321"/>
      <c r="E303" s="322"/>
      <c r="F303" s="322"/>
      <c r="G303" s="322"/>
      <c r="H303" s="170"/>
    </row>
    <row r="304" spans="1:8" s="160" customFormat="1" ht="27">
      <c r="A304" s="70"/>
      <c r="B304" s="55">
        <v>12</v>
      </c>
      <c r="C304" s="70" t="s">
        <v>754</v>
      </c>
      <c r="D304" s="214" t="str">
        <f>$D$4</f>
        <v xml:space="preserve">Data  </v>
      </c>
      <c r="E304" s="224" t="str">
        <f>$E$4</f>
        <v xml:space="preserve">Data  </v>
      </c>
      <c r="F304" s="224" t="str">
        <f>$F$4</f>
        <v xml:space="preserve">Data  </v>
      </c>
      <c r="G304" s="224" t="str">
        <f>$G$4</f>
        <v xml:space="preserve">Data  </v>
      </c>
      <c r="H304" s="170"/>
    </row>
    <row r="305" spans="1:8" s="163" customFormat="1" ht="11.1" customHeight="1">
      <c r="A305" s="82"/>
      <c r="B305" s="82"/>
      <c r="C305" s="82"/>
      <c r="D305" s="215"/>
      <c r="E305" s="195"/>
      <c r="F305" s="195"/>
      <c r="G305" s="195"/>
      <c r="H305" s="170"/>
    </row>
    <row r="306" spans="1:8" s="163" customFormat="1" ht="24.95" customHeight="1">
      <c r="A306" s="74" t="s">
        <v>3016</v>
      </c>
      <c r="B306" s="73" t="str">
        <f>'Vehicle Level Data'!A257</f>
        <v>12.1</v>
      </c>
      <c r="C306" s="74" t="str">
        <f>INDEX('Vehicle Level Data'!B:B,MATCH('Vehicle Overview'!$B306,'Vehicle Level Data'!$A:$A,0))</f>
        <v>Capital Commitments - During the Reporting Period</v>
      </c>
      <c r="D306" s="181" t="str">
        <f>IF(ISBLANK(INDEX('Vehicle Level Data'!D:D,MATCH('Vehicle Overview'!$B306,'Vehicle Level Data'!$A:$A,0))),"",INDEX('Vehicle Level Data'!D:D,MATCH('Vehicle Overview'!$B306,'Vehicle Level Data'!$A:$A,0)))</f>
        <v/>
      </c>
      <c r="E306" s="123"/>
      <c r="F306" s="123"/>
      <c r="G306" s="123"/>
      <c r="H306" s="343"/>
    </row>
    <row r="307" spans="1:8" s="163" customFormat="1" ht="24.95" customHeight="1">
      <c r="A307" s="72" t="s">
        <v>3017</v>
      </c>
      <c r="B307" s="75" t="str">
        <f>'Vehicle Level Data'!A258</f>
        <v>12.2</v>
      </c>
      <c r="C307" s="72" t="str">
        <f>INDEX('Vehicle Level Data'!B:B,MATCH('Vehicle Overview'!$B307,'Vehicle Level Data'!$A:$A,0))</f>
        <v>Total Capital Commitments</v>
      </c>
      <c r="D307" s="180" t="str">
        <f>IF(ISBLANK(INDEX('Vehicle Level Data'!D:D,MATCH('Vehicle Overview'!$B307,'Vehicle Level Data'!$A:$A,0))),"",INDEX('Vehicle Level Data'!D:D,MATCH('Vehicle Overview'!$B307,'Vehicle Level Data'!$A:$A,0)))</f>
        <v/>
      </c>
      <c r="E307" s="123"/>
      <c r="F307" s="123"/>
      <c r="G307" s="123"/>
      <c r="H307" s="343"/>
    </row>
    <row r="308" spans="1:8" s="163" customFormat="1" ht="24.95" customHeight="1">
      <c r="A308" s="74" t="s">
        <v>2735</v>
      </c>
      <c r="B308" s="73" t="str">
        <f>'Vehicle Level Data'!A259</f>
        <v>12.3</v>
      </c>
      <c r="C308" s="74" t="str">
        <f>INDEX('Vehicle Level Data'!B:B,MATCH('Vehicle Overview'!$B308,'Vehicle Level Data'!$A:$A,0))</f>
        <v>Outstanding Capital Commitments</v>
      </c>
      <c r="D308" s="181" t="str">
        <f>IF(ISBLANK(INDEX('Vehicle Level Data'!D:D,MATCH('Vehicle Overview'!$B308,'Vehicle Level Data'!$A:$A,0))),"",INDEX('Vehicle Level Data'!D:D,MATCH('Vehicle Overview'!$B308,'Vehicle Level Data'!$A:$A,0)))</f>
        <v/>
      </c>
      <c r="E308" s="123"/>
      <c r="F308" s="123"/>
      <c r="G308" s="123"/>
      <c r="H308" s="170"/>
    </row>
    <row r="309" spans="1:8" s="163" customFormat="1" ht="24.95" customHeight="1">
      <c r="A309" s="72" t="s">
        <v>2736</v>
      </c>
      <c r="B309" s="75" t="str">
        <f>'Vehicle Level Data'!A260</f>
        <v>12.4</v>
      </c>
      <c r="C309" s="72" t="str">
        <f>INDEX('Vehicle Level Data'!B:B,MATCH('Vehicle Overview'!$B309,'Vehicle Level Data'!$A:$A,0))</f>
        <v>Current Capital Closing Period</v>
      </c>
      <c r="D309" s="180" t="str">
        <f>IF(ISBLANK(INDEX('Vehicle Level Data'!D:D,MATCH('Vehicle Overview'!$B309,'Vehicle Level Data'!$A:$A,0))),"",INDEX('Vehicle Level Data'!D:D,MATCH('Vehicle Overview'!$B309,'Vehicle Level Data'!$A:$A,0)))</f>
        <v/>
      </c>
      <c r="E309" s="123"/>
      <c r="F309" s="123"/>
      <c r="G309" s="123"/>
      <c r="H309" s="170"/>
    </row>
    <row r="310" spans="1:8" s="163" customFormat="1" ht="24.95" customHeight="1">
      <c r="A310" s="74" t="s">
        <v>3018</v>
      </c>
      <c r="B310" s="73" t="str">
        <f>'Vehicle Level Data'!A261</f>
        <v>12.5</v>
      </c>
      <c r="C310" s="74" t="str">
        <f>INDEX('Vehicle Level Data'!B:B,MATCH('Vehicle Overview'!$B310,'Vehicle Level Data'!$A:$A,0))</f>
        <v>% of Equity Traded on Secondary Markets - During the Reporting Period</v>
      </c>
      <c r="D310" s="365" t="str">
        <f>IF(ISBLANK(INDEX('Vehicle Level Data'!D:D,MATCH('Vehicle Overview'!$B310,'Vehicle Level Data'!$A:$A,0))),"",INDEX('Vehicle Level Data'!D:D,MATCH('Vehicle Overview'!$B310,'Vehicle Level Data'!$A:$A,0)))</f>
        <v/>
      </c>
      <c r="E310" s="123"/>
      <c r="F310" s="123"/>
      <c r="G310" s="123"/>
      <c r="H310" s="343"/>
    </row>
    <row r="311" spans="1:8" s="163" customFormat="1" ht="24.95" customHeight="1">
      <c r="A311" s="72" t="s">
        <v>3019</v>
      </c>
      <c r="B311" s="75" t="str">
        <f>'Vehicle Level Data'!A262</f>
        <v>12.6</v>
      </c>
      <c r="C311" s="72" t="str">
        <f>INDEX('Vehicle Level Data'!B:B,MATCH('Vehicle Overview'!$B311,'Vehicle Level Data'!$A:$A,0))</f>
        <v>Facilitator of Secondary Market Transactions - During the Reporting Period</v>
      </c>
      <c r="D311" s="180" t="str">
        <f>IF(ISBLANK(INDEX('Vehicle Level Data'!D:D,MATCH('Vehicle Overview'!$B311,'Vehicle Level Data'!$A:$A,0))),"",INDEX('Vehicle Level Data'!D:D,MATCH('Vehicle Overview'!$B311,'Vehicle Level Data'!$A:$A,0)))</f>
        <v/>
      </c>
      <c r="E311" s="123"/>
      <c r="F311" s="123"/>
      <c r="G311" s="123"/>
      <c r="H311" s="343"/>
    </row>
    <row r="312" spans="1:8" s="163" customFormat="1" ht="24.95" customHeight="1">
      <c r="A312" s="74" t="s">
        <v>2737</v>
      </c>
      <c r="B312" s="73" t="str">
        <f>'Vehicle Level Data'!A263</f>
        <v>12.7</v>
      </c>
      <c r="C312" s="74" t="str">
        <f>INDEX('Vehicle Level Data'!B:B,MATCH('Vehicle Overview'!$B312,'Vehicle Level Data'!$A:$A,0))</f>
        <v xml:space="preserve">Total allocated capital </v>
      </c>
      <c r="D312" s="181" t="str">
        <f>IF(ISBLANK(INDEX('Vehicle Level Data'!D:D,MATCH('Vehicle Overview'!$B312,'Vehicle Level Data'!$A:$A,0))),"",INDEX('Vehicle Level Data'!D:D,MATCH('Vehicle Overview'!$B312,'Vehicle Level Data'!$A:$A,0)))</f>
        <v/>
      </c>
      <c r="E312" s="123"/>
      <c r="F312" s="123"/>
      <c r="G312" s="123"/>
      <c r="H312" s="170"/>
    </row>
    <row r="313" spans="1:8" s="163" customFormat="1" ht="24.95" customHeight="1">
      <c r="A313" s="72" t="s">
        <v>2738</v>
      </c>
      <c r="B313" s="75" t="str">
        <f>'Vehicle Level Data'!A264</f>
        <v>12.8</v>
      </c>
      <c r="C313" s="72" t="str">
        <f>INDEX('Vehicle Level Data'!B:B,MATCH('Vehicle Overview'!$B313,'Vehicle Level Data'!$A:$A,0))</f>
        <v>Total allocated capital in %</v>
      </c>
      <c r="D313" s="363" t="str">
        <f>IF(ISBLANK(INDEX('Vehicle Level Data'!D:D,MATCH('Vehicle Overview'!$B313,'Vehicle Level Data'!$A:$A,0))),"",INDEX('Vehicle Level Data'!D:D,MATCH('Vehicle Overview'!$B313,'Vehicle Level Data'!$A:$A,0)))</f>
        <v/>
      </c>
      <c r="E313" s="123"/>
      <c r="F313" s="123"/>
      <c r="G313" s="123"/>
      <c r="H313" s="170"/>
    </row>
    <row r="314" spans="1:8" s="163" customFormat="1" ht="24.95" customHeight="1">
      <c r="A314" s="74" t="s">
        <v>2739</v>
      </c>
      <c r="B314" s="73" t="str">
        <f>'Vehicle Level Data'!A265</f>
        <v>12.9</v>
      </c>
      <c r="C314" s="74" t="str">
        <f>INDEX('Vehicle Level Data'!B:B,MATCH('Vehicle Overview'!$B314,'Vehicle Level Data'!$A:$A,0))</f>
        <v>Redemption requests outstanding</v>
      </c>
      <c r="D314" s="181" t="str">
        <f>IF(ISBLANK(INDEX('Vehicle Level Data'!D:D,MATCH('Vehicle Overview'!$B314,'Vehicle Level Data'!$A:$A,0))),"",INDEX('Vehicle Level Data'!D:D,MATCH('Vehicle Overview'!$B314,'Vehicle Level Data'!$A:$A,0)))</f>
        <v/>
      </c>
      <c r="E314" s="123"/>
      <c r="F314" s="123"/>
      <c r="G314" s="123"/>
      <c r="H314" s="170"/>
    </row>
    <row r="315" spans="1:8" s="163" customFormat="1" ht="24.95" customHeight="1">
      <c r="A315" s="72" t="s">
        <v>2740</v>
      </c>
      <c r="B315" s="75" t="str">
        <f>'Vehicle Level Data'!A266</f>
        <v>12.10</v>
      </c>
      <c r="C315" s="72" t="str">
        <f>INDEX('Vehicle Level Data'!B:B,MATCH('Vehicle Overview'!$B315,'Vehicle Level Data'!$A:$A,0))</f>
        <v>Redemption requests outstanding in %</v>
      </c>
      <c r="D315" s="180">
        <f>IF(ISBLANK(INDEX('Vehicle Level Data'!D:D,MATCH('Vehicle Overview'!$B315,'Vehicle Level Data'!$A:$A,0))),"",INDEX('Vehicle Level Data'!D:D,MATCH('Vehicle Overview'!$B315,'Vehicle Level Data'!$A:$A,0)))</f>
        <v>0</v>
      </c>
      <c r="E315" s="123"/>
      <c r="F315" s="123"/>
      <c r="G315" s="123"/>
      <c r="H315" s="170"/>
    </row>
    <row r="316" spans="1:8" s="163" customFormat="1" ht="27">
      <c r="A316" s="308"/>
      <c r="B316" s="308"/>
      <c r="C316" s="308"/>
      <c r="D316" s="309"/>
      <c r="E316" s="310"/>
      <c r="F316" s="310"/>
      <c r="G316" s="310"/>
      <c r="H316" s="170"/>
    </row>
    <row r="317" spans="1:8" s="163" customFormat="1" ht="27">
      <c r="A317" s="70"/>
      <c r="B317" s="55">
        <v>13</v>
      </c>
      <c r="C317" s="70" t="s">
        <v>1137</v>
      </c>
      <c r="D317" s="214" t="str">
        <f>$D$4</f>
        <v xml:space="preserve">Data  </v>
      </c>
      <c r="E317" s="224" t="str">
        <f>$E$4</f>
        <v xml:space="preserve">Data  </v>
      </c>
      <c r="F317" s="224" t="str">
        <f>$F$4</f>
        <v xml:space="preserve">Data  </v>
      </c>
      <c r="G317" s="224" t="str">
        <f>$G$4</f>
        <v xml:space="preserve">Data  </v>
      </c>
      <c r="H317" s="170"/>
    </row>
    <row r="318" spans="1:8" s="163" customFormat="1" ht="11.1" customHeight="1">
      <c r="A318" s="83"/>
      <c r="B318" s="82"/>
      <c r="C318" s="83"/>
      <c r="D318" s="217"/>
      <c r="E318" s="197"/>
      <c r="F318" s="197"/>
      <c r="G318" s="197"/>
      <c r="H318" s="170"/>
    </row>
    <row r="319" spans="1:8" s="163" customFormat="1" ht="24.95" customHeight="1">
      <c r="A319" s="74" t="s">
        <v>2741</v>
      </c>
      <c r="B319" s="73" t="str">
        <f>'Vehicle Level Data'!A270</f>
        <v>13.1</v>
      </c>
      <c r="C319" s="74" t="str">
        <f>INDEX('Vehicle Level Data'!B:B,MATCH('Vehicle Overview'!$B319,'Vehicle Level Data'!$A:$A,0))</f>
        <v>(Equity) Capital Contributed - During the Reporting period</v>
      </c>
      <c r="D319" s="181" t="str">
        <f>IF(ISBLANK(INDEX('Vehicle Level Data'!D:D,MATCH('Vehicle Overview'!$B319,'Vehicle Level Data'!$A:$A,0))),"",INDEX('Vehicle Level Data'!D:D,MATCH('Vehicle Overview'!$B319,'Vehicle Level Data'!$A:$A,0)))</f>
        <v/>
      </c>
      <c r="E319" s="123"/>
      <c r="F319" s="123"/>
      <c r="G319" s="123"/>
      <c r="H319" s="170"/>
    </row>
    <row r="320" spans="1:8" s="163" customFormat="1" ht="24.95" customHeight="1">
      <c r="A320" s="72" t="s">
        <v>2742</v>
      </c>
      <c r="B320" s="75" t="str">
        <f>'Vehicle Level Data'!A271</f>
        <v>13.2</v>
      </c>
      <c r="C320" s="72" t="str">
        <f>INDEX('Vehicle Level Data'!B:B,MATCH('Vehicle Overview'!$B320,'Vehicle Level Data'!$A:$A,0))</f>
        <v xml:space="preserve">(Equity) Capital Redeemed - During the Reporting period </v>
      </c>
      <c r="D320" s="180" t="str">
        <f>IF(ISBLANK(INDEX('Vehicle Level Data'!D:D,MATCH('Vehicle Overview'!$B320,'Vehicle Level Data'!$A:$A,0))),"",INDEX('Vehicle Level Data'!D:D,MATCH('Vehicle Overview'!$B320,'Vehicle Level Data'!$A:$A,0)))</f>
        <v/>
      </c>
      <c r="E320" s="123"/>
      <c r="F320" s="123"/>
      <c r="G320" s="123"/>
      <c r="H320" s="170"/>
    </row>
    <row r="321" spans="1:8" s="160" customFormat="1" ht="24.95" customHeight="1">
      <c r="A321" s="74" t="s">
        <v>2743</v>
      </c>
      <c r="B321" s="73" t="str">
        <f>'Vehicle Level Data'!A272</f>
        <v>13.3</v>
      </c>
      <c r="C321" s="74" t="str">
        <f>INDEX('Vehicle Level Data'!B:B,MATCH('Vehicle Overview'!$B321,'Vehicle Level Data'!$A:$A,0))</f>
        <v>(Equity) Capital Recalled - During the Reporting Period</v>
      </c>
      <c r="D321" s="181" t="str">
        <f>IF(ISBLANK(INDEX('Vehicle Level Data'!D:D,MATCH('Vehicle Overview'!$B321,'Vehicle Level Data'!$A:$A,0))),"",INDEX('Vehicle Level Data'!D:D,MATCH('Vehicle Overview'!$B321,'Vehicle Level Data'!$A:$A,0)))</f>
        <v/>
      </c>
      <c r="E321" s="123"/>
      <c r="F321" s="123"/>
      <c r="G321" s="123"/>
      <c r="H321" s="170"/>
    </row>
    <row r="322" spans="1:8" s="160" customFormat="1" ht="24.95" customHeight="1">
      <c r="A322" s="72" t="s">
        <v>2744</v>
      </c>
      <c r="B322" s="75" t="str">
        <f>'Vehicle Level Data'!A273</f>
        <v>13.4</v>
      </c>
      <c r="C322" s="72" t="str">
        <f>INDEX('Vehicle Level Data'!B:B,MATCH('Vehicle Overview'!$B322,'Vehicle Level Data'!$A:$A,0))</f>
        <v>Shareholders' Loans Contributed - During Reporting Period</v>
      </c>
      <c r="D322" s="180" t="str">
        <f>IF(ISBLANK(INDEX('Vehicle Level Data'!D:D,MATCH('Vehicle Overview'!$B322,'Vehicle Level Data'!$A:$A,0))),"",INDEX('Vehicle Level Data'!D:D,MATCH('Vehicle Overview'!$B322,'Vehicle Level Data'!$A:$A,0)))</f>
        <v/>
      </c>
      <c r="E322" s="123"/>
      <c r="F322" s="123"/>
      <c r="G322" s="123"/>
      <c r="H322" s="170"/>
    </row>
    <row r="323" spans="1:8" s="163" customFormat="1" ht="24.95" customHeight="1">
      <c r="A323" s="74" t="s">
        <v>2745</v>
      </c>
      <c r="B323" s="73" t="str">
        <f>'Vehicle Level Data'!A274</f>
        <v>13.5</v>
      </c>
      <c r="C323" s="74" t="str">
        <f>INDEX('Vehicle Level Data'!B:B,MATCH('Vehicle Overview'!$B323,'Vehicle Level Data'!$A:$A,0))</f>
        <v>Shareholders' Loans Repayments - During Reporting Period</v>
      </c>
      <c r="D323" s="181" t="str">
        <f>IF(ISBLANK(INDEX('Vehicle Level Data'!D:D,MATCH('Vehicle Overview'!$B323,'Vehicle Level Data'!$A:$A,0))),"",INDEX('Vehicle Level Data'!D:D,MATCH('Vehicle Overview'!$B323,'Vehicle Level Data'!$A:$A,0)))</f>
        <v/>
      </c>
      <c r="E323" s="123"/>
      <c r="F323" s="123"/>
      <c r="G323" s="123"/>
      <c r="H323" s="170"/>
    </row>
    <row r="324" spans="1:8" s="163" customFormat="1" ht="24.95" customHeight="1">
      <c r="A324" s="72" t="s">
        <v>2746</v>
      </c>
      <c r="B324" s="75" t="str">
        <f>'Vehicle Level Data'!A275</f>
        <v>13.6</v>
      </c>
      <c r="C324" s="72" t="str">
        <f>INDEX('Vehicle Level Data'!B:B,MATCH('Vehicle Overview'!$B324,'Vehicle Level Data'!$A:$A,0))</f>
        <v>Net Capital Contributed - During the Reporting Period</v>
      </c>
      <c r="D324" s="180">
        <f>IF(ISBLANK(INDEX('Vehicle Level Data'!D:D,MATCH('Vehicle Overview'!$B324,'Vehicle Level Data'!$A:$A,0))),"",INDEX('Vehicle Level Data'!D:D,MATCH('Vehicle Overview'!$B324,'Vehicle Level Data'!$A:$A,0)))</f>
        <v>0</v>
      </c>
      <c r="E324" s="123"/>
      <c r="F324" s="123"/>
      <c r="G324" s="123"/>
      <c r="H324" s="170"/>
    </row>
    <row r="325" spans="1:8" s="163" customFormat="1" ht="24.95" customHeight="1">
      <c r="A325" s="74" t="s">
        <v>2747</v>
      </c>
      <c r="B325" s="73" t="str">
        <f>'Vehicle Level Data'!A276</f>
        <v>13.7</v>
      </c>
      <c r="C325" s="74" t="str">
        <f>INDEX('Vehicle Level Data'!B:B,MATCH('Vehicle Overview'!$B325,'Vehicle Level Data'!$A:$A,0))</f>
        <v>Interest paid on Shareholders' Loans - During Reporting Period</v>
      </c>
      <c r="D325" s="181" t="str">
        <f>IF(ISBLANK(INDEX('Vehicle Level Data'!D:D,MATCH('Vehicle Overview'!$B325,'Vehicle Level Data'!$A:$A,0))),"",INDEX('Vehicle Level Data'!D:D,MATCH('Vehicle Overview'!$B325,'Vehicle Level Data'!$A:$A,0)))</f>
        <v/>
      </c>
      <c r="E325" s="123"/>
      <c r="F325" s="123"/>
      <c r="G325" s="123"/>
      <c r="H325" s="170"/>
    </row>
    <row r="326" spans="1:8" s="163" customFormat="1" ht="24.95" customHeight="1">
      <c r="A326" s="72" t="s">
        <v>2748</v>
      </c>
      <c r="B326" s="75" t="str">
        <f>'Vehicle Level Data'!A277</f>
        <v>13.8</v>
      </c>
      <c r="C326" s="72" t="str">
        <f>INDEX('Vehicle Level Data'!B:B,MATCH('Vehicle Overview'!$B326,'Vehicle Level Data'!$A:$A,0))</f>
        <v>Dividend/Profit Distributions - During Reporting Period</v>
      </c>
      <c r="D326" s="180" t="str">
        <f>IF(ISBLANK(INDEX('Vehicle Level Data'!D:D,MATCH('Vehicle Overview'!$B326,'Vehicle Level Data'!$A:$A,0))),"",INDEX('Vehicle Level Data'!D:D,MATCH('Vehicle Overview'!$B326,'Vehicle Level Data'!$A:$A,0)))</f>
        <v/>
      </c>
      <c r="E326" s="123"/>
      <c r="F326" s="123"/>
      <c r="G326" s="123"/>
      <c r="H326" s="170"/>
    </row>
    <row r="327" spans="1:8" s="163" customFormat="1" ht="24.95" customHeight="1">
      <c r="A327" s="74" t="s">
        <v>3020</v>
      </c>
      <c r="B327" s="73" t="str">
        <f>'Vehicle Level Data'!A278</f>
        <v>13.9</v>
      </c>
      <c r="C327" s="74" t="str">
        <f>INDEX('Vehicle Level Data'!B:B,MATCH('Vehicle Overview'!$B327,'Vehicle Level Data'!$A:$A,0))</f>
        <v xml:space="preserve">Total (Equity) Capital Contributed - Since Inception </v>
      </c>
      <c r="D327" s="181" t="str">
        <f>IF(ISBLANK(INDEX('Vehicle Level Data'!D:D,MATCH('Vehicle Overview'!$B327,'Vehicle Level Data'!$A:$A,0))),"",INDEX('Vehicle Level Data'!D:D,MATCH('Vehicle Overview'!$B327,'Vehicle Level Data'!$A:$A,0)))</f>
        <v/>
      </c>
      <c r="E327" s="123"/>
      <c r="F327" s="123"/>
      <c r="G327" s="123"/>
      <c r="H327" s="343"/>
    </row>
    <row r="328" spans="1:8" s="163" customFormat="1" ht="24.95" customHeight="1">
      <c r="A328" s="72" t="s">
        <v>2749</v>
      </c>
      <c r="B328" s="75" t="str">
        <f>'Vehicle Level Data'!A279</f>
        <v>13.10</v>
      </c>
      <c r="C328" s="72" t="str">
        <f>INDEX('Vehicle Level Data'!B:B,MATCH('Vehicle Overview'!$B328,'Vehicle Level Data'!$A:$A,0))</f>
        <v>Total (Equity) Capital Redeemed - Since Inception</v>
      </c>
      <c r="D328" s="180" t="str">
        <f>IF(ISBLANK(INDEX('Vehicle Level Data'!D:D,MATCH('Vehicle Overview'!$B328,'Vehicle Level Data'!$A:$A,0))),"",INDEX('Vehicle Level Data'!D:D,MATCH('Vehicle Overview'!$B328,'Vehicle Level Data'!$A:$A,0)))</f>
        <v/>
      </c>
      <c r="E328" s="123"/>
      <c r="F328" s="123"/>
      <c r="G328" s="123"/>
      <c r="H328" s="170"/>
    </row>
    <row r="329" spans="1:8" s="163" customFormat="1" ht="24.95" customHeight="1">
      <c r="A329" s="74" t="s">
        <v>2750</v>
      </c>
      <c r="B329" s="73" t="str">
        <f>'Vehicle Level Data'!A280</f>
        <v>13.11</v>
      </c>
      <c r="C329" s="74" t="str">
        <f>INDEX('Vehicle Level Data'!B:B,MATCH('Vehicle Overview'!$B329,'Vehicle Level Data'!$A:$A,0))</f>
        <v>Total (Equity) Capital Recalled - Since Inception</v>
      </c>
      <c r="D329" s="181" t="str">
        <f>IF(ISBLANK(INDEX('Vehicle Level Data'!D:D,MATCH('Vehicle Overview'!$B329,'Vehicle Level Data'!$A:$A,0))),"",INDEX('Vehicle Level Data'!D:D,MATCH('Vehicle Overview'!$B329,'Vehicle Level Data'!$A:$A,0)))</f>
        <v/>
      </c>
      <c r="E329" s="123"/>
      <c r="F329" s="123"/>
      <c r="G329" s="123"/>
      <c r="H329" s="170"/>
    </row>
    <row r="330" spans="1:8" s="163" customFormat="1" ht="24.95" customHeight="1">
      <c r="A330" s="72" t="s">
        <v>2751</v>
      </c>
      <c r="B330" s="75" t="str">
        <f>'Vehicle Level Data'!A281</f>
        <v>13.12</v>
      </c>
      <c r="C330" s="72" t="str">
        <f>INDEX('Vehicle Level Data'!B:B,MATCH('Vehicle Overview'!$B330,'Vehicle Level Data'!$A:$A,0))</f>
        <v>Total Shareholders' Loans Contributed - Since Inception</v>
      </c>
      <c r="D330" s="180" t="str">
        <f>IF(ISBLANK(INDEX('Vehicle Level Data'!D:D,MATCH('Vehicle Overview'!$B330,'Vehicle Level Data'!$A:$A,0))),"",INDEX('Vehicle Level Data'!D:D,MATCH('Vehicle Overview'!$B330,'Vehicle Level Data'!$A:$A,0)))</f>
        <v/>
      </c>
      <c r="E330" s="123"/>
      <c r="F330" s="123"/>
      <c r="G330" s="123"/>
      <c r="H330" s="170"/>
    </row>
    <row r="331" spans="1:8" s="163" customFormat="1" ht="24.95" customHeight="1">
      <c r="A331" s="74" t="s">
        <v>2752</v>
      </c>
      <c r="B331" s="73" t="str">
        <f>'Vehicle Level Data'!A282</f>
        <v>13.13</v>
      </c>
      <c r="C331" s="74" t="str">
        <f>INDEX('Vehicle Level Data'!B:B,MATCH('Vehicle Overview'!$B331,'Vehicle Level Data'!$A:$A,0))</f>
        <v>Total Shareholders' Loans Repayments - Since inception</v>
      </c>
      <c r="D331" s="181" t="str">
        <f>IF(ISBLANK(INDEX('Vehicle Level Data'!D:D,MATCH('Vehicle Overview'!$B331,'Vehicle Level Data'!$A:$A,0))),"",INDEX('Vehicle Level Data'!D:D,MATCH('Vehicle Overview'!$B331,'Vehicle Level Data'!$A:$A,0)))</f>
        <v/>
      </c>
      <c r="E331" s="123"/>
      <c r="F331" s="123"/>
      <c r="G331" s="123"/>
      <c r="H331" s="170"/>
    </row>
    <row r="332" spans="1:8" s="163" customFormat="1" ht="24.95" customHeight="1">
      <c r="A332" s="72" t="s">
        <v>2753</v>
      </c>
      <c r="B332" s="75" t="str">
        <f>'Vehicle Level Data'!A283</f>
        <v>13.14</v>
      </c>
      <c r="C332" s="72" t="str">
        <f>INDEX('Vehicle Level Data'!B:B,MATCH('Vehicle Overview'!$B332,'Vehicle Level Data'!$A:$A,0))</f>
        <v>Total Net Capital Contributed - Since Inception</v>
      </c>
      <c r="D332" s="180">
        <f>IF(ISBLANK(INDEX('Vehicle Level Data'!D:D,MATCH('Vehicle Overview'!$B332,'Vehicle Level Data'!$A:$A,0))),"",INDEX('Vehicle Level Data'!D:D,MATCH('Vehicle Overview'!$B332,'Vehicle Level Data'!$A:$A,0)))</f>
        <v>0</v>
      </c>
      <c r="E332" s="123"/>
      <c r="F332" s="123"/>
      <c r="G332" s="123"/>
      <c r="H332" s="170"/>
    </row>
    <row r="333" spans="1:8" s="163" customFormat="1" ht="24.95" customHeight="1">
      <c r="A333" s="74" t="s">
        <v>2754</v>
      </c>
      <c r="B333" s="73" t="str">
        <f>'Vehicle Level Data'!A284</f>
        <v>13.15</v>
      </c>
      <c r="C333" s="74" t="str">
        <f>INDEX('Vehicle Level Data'!B:B,MATCH('Vehicle Overview'!$B333,'Vehicle Level Data'!$A:$A,0))</f>
        <v>Total Interest paid on Shareholders' Loans - Since inception</v>
      </c>
      <c r="D333" s="181" t="str">
        <f>IF(ISBLANK(INDEX('Vehicle Level Data'!D:D,MATCH('Vehicle Overview'!$B333,'Vehicle Level Data'!$A:$A,0))),"",INDEX('Vehicle Level Data'!D:D,MATCH('Vehicle Overview'!$B333,'Vehicle Level Data'!$A:$A,0)))</f>
        <v/>
      </c>
      <c r="E333" s="123"/>
      <c r="F333" s="123"/>
      <c r="G333" s="123"/>
      <c r="H333" s="170"/>
    </row>
    <row r="334" spans="1:8" s="160" customFormat="1" ht="24.95" customHeight="1">
      <c r="A334" s="72" t="s">
        <v>2755</v>
      </c>
      <c r="B334" s="75" t="str">
        <f>'Vehicle Level Data'!A285</f>
        <v>13.16</v>
      </c>
      <c r="C334" s="72" t="str">
        <f>INDEX('Vehicle Level Data'!B:B,MATCH('Vehicle Overview'!$B334,'Vehicle Level Data'!$A:$A,0))</f>
        <v>Dividend/Profit Distributions - Since Inception</v>
      </c>
      <c r="D334" s="180" t="str">
        <f>IF(ISBLANK(INDEX('Vehicle Level Data'!D:D,MATCH('Vehicle Overview'!$B334,'Vehicle Level Data'!$A:$A,0))),"",INDEX('Vehicle Level Data'!D:D,MATCH('Vehicle Overview'!$B334,'Vehicle Level Data'!$A:$A,0)))</f>
        <v/>
      </c>
      <c r="E334" s="123"/>
      <c r="F334" s="123"/>
      <c r="G334" s="123"/>
      <c r="H334" s="170"/>
    </row>
    <row r="335" spans="1:8" s="160" customFormat="1" ht="27">
      <c r="A335" s="317"/>
      <c r="B335" s="306"/>
      <c r="C335" s="317"/>
      <c r="D335" s="315"/>
      <c r="E335" s="316"/>
      <c r="F335" s="316"/>
      <c r="G335" s="316"/>
      <c r="H335" s="170"/>
    </row>
    <row r="336" spans="1:8" s="163" customFormat="1" ht="27">
      <c r="A336" s="70"/>
      <c r="B336" s="55">
        <v>14</v>
      </c>
      <c r="C336" s="70" t="s">
        <v>819</v>
      </c>
      <c r="D336" s="214" t="str">
        <f>$D$4</f>
        <v xml:space="preserve">Data  </v>
      </c>
      <c r="E336" s="224" t="str">
        <f>$E$4</f>
        <v xml:space="preserve">Data  </v>
      </c>
      <c r="F336" s="224" t="str">
        <f>$F$4</f>
        <v xml:space="preserve">Data  </v>
      </c>
      <c r="G336" s="224" t="str">
        <f>$G$4</f>
        <v xml:space="preserve">Data  </v>
      </c>
      <c r="H336" s="170"/>
    </row>
    <row r="337" spans="1:108" s="163" customFormat="1" ht="11.1" customHeight="1">
      <c r="A337" s="83"/>
      <c r="B337" s="82"/>
      <c r="C337" s="83"/>
      <c r="D337" s="217"/>
      <c r="E337" s="197"/>
      <c r="F337" s="197"/>
      <c r="G337" s="197"/>
      <c r="H337" s="170"/>
    </row>
    <row r="338" spans="1:108" s="163" customFormat="1" ht="24.95" customHeight="1">
      <c r="A338" s="74" t="s">
        <v>2756</v>
      </c>
      <c r="B338" s="73" t="str">
        <f>'Vehicle Level Data'!A289</f>
        <v>14.1</v>
      </c>
      <c r="C338" s="74" t="str">
        <f>INDEX('Vehicle Level Data'!B:B,MATCH('Vehicle Overview'!$B338,'Vehicle Level Data'!$A:$A,0))</f>
        <v>Capital Distributions - During Reporting Period</v>
      </c>
      <c r="D338" s="181" t="str">
        <f>IF(ISBLANK(INDEX('Vehicle Level Data'!D:D,MATCH('Vehicle Overview'!$B338,'Vehicle Level Data'!$A:$A,0))),"",INDEX('Vehicle Level Data'!D:D,MATCH('Vehicle Overview'!$B338,'Vehicle Level Data'!$A:$A,0)))</f>
        <v/>
      </c>
      <c r="E338" s="123"/>
      <c r="F338" s="123"/>
      <c r="G338" s="123"/>
      <c r="H338" s="170"/>
    </row>
    <row r="339" spans="1:108" s="163" customFormat="1" ht="24.95" customHeight="1">
      <c r="A339" s="72" t="s">
        <v>2757</v>
      </c>
      <c r="B339" s="75" t="str">
        <f>'Vehicle Level Data'!A290</f>
        <v>14.2</v>
      </c>
      <c r="C339" s="72" t="str">
        <f>INDEX('Vehicle Level Data'!B:B,MATCH('Vehicle Overview'!$B339,'Vehicle Level Data'!$A:$A,0))</f>
        <v>Income Distributions - During the Reporting Period</v>
      </c>
      <c r="D339" s="180" t="str">
        <f>IF(ISBLANK(INDEX('Vehicle Level Data'!D:D,MATCH('Vehicle Overview'!$B339,'Vehicle Level Data'!$A:$A,0))),"",INDEX('Vehicle Level Data'!D:D,MATCH('Vehicle Overview'!$B339,'Vehicle Level Data'!$A:$A,0)))</f>
        <v/>
      </c>
      <c r="E339" s="123"/>
      <c r="F339" s="123"/>
      <c r="G339" s="123"/>
      <c r="H339" s="170"/>
    </row>
    <row r="340" spans="1:108" s="163" customFormat="1" ht="24.95" customHeight="1">
      <c r="A340" s="74" t="s">
        <v>2758</v>
      </c>
      <c r="B340" s="73" t="str">
        <f>'Vehicle Level Data'!A291</f>
        <v>14.3</v>
      </c>
      <c r="C340" s="74" t="str">
        <f>INDEX('Vehicle Level Data'!B:B,MATCH('Vehicle Overview'!$B340,'Vehicle Level Data'!$A:$A,0))</f>
        <v>Total Distributions - During Reporting Period</v>
      </c>
      <c r="D340" s="181">
        <f>IF(ISBLANK(INDEX('Vehicle Level Data'!D:D,MATCH('Vehicle Overview'!$B340,'Vehicle Level Data'!$A:$A,0))),"",INDEX('Vehicle Level Data'!D:D,MATCH('Vehicle Overview'!$B340,'Vehicle Level Data'!$A:$A,0)))</f>
        <v>0</v>
      </c>
      <c r="E340" s="123"/>
      <c r="F340" s="123"/>
      <c r="G340" s="123"/>
      <c r="H340" s="170"/>
    </row>
    <row r="341" spans="1:108" s="163" customFormat="1" ht="24.95" customHeight="1">
      <c r="A341" s="72" t="s">
        <v>2759</v>
      </c>
      <c r="B341" s="75" t="str">
        <f>'Vehicle Level Data'!A292</f>
        <v>14.3.1</v>
      </c>
      <c r="C341" s="72" t="str">
        <f>INDEX('Vehicle Level Data'!B:B,MATCH('Vehicle Overview'!$B341,'Vehicle Level Data'!$A:$A,0))</f>
        <v>Total Distributions Recallable - During Reporting Period</v>
      </c>
      <c r="D341" s="180" t="str">
        <f>IF(ISBLANK(INDEX('Vehicle Level Data'!D:D,MATCH('Vehicle Overview'!$B341,'Vehicle Level Data'!$A:$A,0))),"",INDEX('Vehicle Level Data'!D:D,MATCH('Vehicle Overview'!$B341,'Vehicle Level Data'!$A:$A,0)))</f>
        <v/>
      </c>
      <c r="E341" s="123"/>
      <c r="F341" s="123"/>
      <c r="G341" s="123"/>
      <c r="H341" s="170"/>
    </row>
    <row r="342" spans="1:108" s="163" customFormat="1" ht="24.95" customHeight="1">
      <c r="A342" s="74" t="s">
        <v>2760</v>
      </c>
      <c r="B342" s="73" t="str">
        <f>'Vehicle Level Data'!A293</f>
        <v>14.3.2</v>
      </c>
      <c r="C342" s="74" t="str">
        <f>INDEX('Vehicle Level Data'!B:B,MATCH('Vehicle Overview'!$B342,'Vehicle Level Data'!$A:$A,0))</f>
        <v>Total Distributions Non-Recallable - During Reporting Period</v>
      </c>
      <c r="D342" s="181">
        <f>IF(ISBLANK(INDEX('Vehicle Level Data'!D:D,MATCH('Vehicle Overview'!$B342,'Vehicle Level Data'!$A:$A,0))),"",INDEX('Vehicle Level Data'!D:D,MATCH('Vehicle Overview'!$B342,'Vehicle Level Data'!$A:$A,0)))</f>
        <v>0</v>
      </c>
      <c r="E342" s="123"/>
      <c r="F342" s="123"/>
      <c r="G342" s="123"/>
      <c r="H342" s="170"/>
    </row>
    <row r="343" spans="1:108" s="163" customFormat="1" ht="24.95" customHeight="1">
      <c r="A343" s="72" t="s">
        <v>2761</v>
      </c>
      <c r="B343" s="75" t="str">
        <f>'Vehicle Level Data'!A294</f>
        <v>14.4</v>
      </c>
      <c r="C343" s="72" t="str">
        <f>INDEX('Vehicle Level Data'!B:B,MATCH('Vehicle Overview'!$B343,'Vehicle Level Data'!$A:$A,0))</f>
        <v>Capital Distributions - Since inception</v>
      </c>
      <c r="D343" s="180" t="str">
        <f>IF(ISBLANK(INDEX('Vehicle Level Data'!D:D,MATCH('Vehicle Overview'!$B343,'Vehicle Level Data'!$A:$A,0))),"",INDEX('Vehicle Level Data'!D:D,MATCH('Vehicle Overview'!$B343,'Vehicle Level Data'!$A:$A,0)))</f>
        <v/>
      </c>
      <c r="E343" s="123"/>
      <c r="F343" s="123"/>
      <c r="G343" s="123"/>
      <c r="H343" s="170"/>
    </row>
    <row r="344" spans="1:108" s="163" customFormat="1" ht="24.95" customHeight="1">
      <c r="A344" s="74" t="s">
        <v>2762</v>
      </c>
      <c r="B344" s="73" t="str">
        <f>'Vehicle Level Data'!A295</f>
        <v>14.5</v>
      </c>
      <c r="C344" s="74" t="str">
        <f>INDEX('Vehicle Level Data'!B:B,MATCH('Vehicle Overview'!$B344,'Vehicle Level Data'!$A:$A,0))</f>
        <v>Income Distributions - Since Inception</v>
      </c>
      <c r="D344" s="181" t="str">
        <f>IF(ISBLANK(INDEX('Vehicle Level Data'!D:D,MATCH('Vehicle Overview'!$B344,'Vehicle Level Data'!$A:$A,0))),"",INDEX('Vehicle Level Data'!D:D,MATCH('Vehicle Overview'!$B344,'Vehicle Level Data'!$A:$A,0)))</f>
        <v/>
      </c>
      <c r="E344" s="123"/>
      <c r="F344" s="123"/>
      <c r="G344" s="123"/>
      <c r="H344" s="170"/>
    </row>
    <row r="345" spans="1:108" s="163" customFormat="1" ht="24.95" customHeight="1">
      <c r="A345" s="72" t="s">
        <v>2763</v>
      </c>
      <c r="B345" s="75" t="str">
        <f>'Vehicle Level Data'!A296</f>
        <v>14.6</v>
      </c>
      <c r="C345" s="72" t="str">
        <f>INDEX('Vehicle Level Data'!B:B,MATCH('Vehicle Overview'!$B345,'Vehicle Level Data'!$A:$A,0))</f>
        <v>Total Distributions - Since Inception</v>
      </c>
      <c r="D345" s="180">
        <f>IF(ISBLANK(INDEX('Vehicle Level Data'!D:D,MATCH('Vehicle Overview'!$B345,'Vehicle Level Data'!$A:$A,0))),"",INDEX('Vehicle Level Data'!D:D,MATCH('Vehicle Overview'!$B345,'Vehicle Level Data'!$A:$A,0)))</f>
        <v>0</v>
      </c>
      <c r="E345" s="123"/>
      <c r="F345" s="123"/>
      <c r="G345" s="123"/>
      <c r="H345" s="170"/>
    </row>
    <row r="346" spans="1:108" s="163" customFormat="1" ht="24.95" customHeight="1">
      <c r="A346" s="74" t="s">
        <v>2764</v>
      </c>
      <c r="B346" s="73" t="str">
        <f>'Vehicle Level Data'!A297</f>
        <v>14.6.1</v>
      </c>
      <c r="C346" s="74" t="str">
        <f>INDEX('Vehicle Level Data'!B:B,MATCH('Vehicle Overview'!$B346,'Vehicle Level Data'!$A:$A,0))</f>
        <v>Total Distributions Recallable - Since Inception</v>
      </c>
      <c r="D346" s="181" t="str">
        <f>IF(ISBLANK(INDEX('Vehicle Level Data'!D:D,MATCH('Vehicle Overview'!$B346,'Vehicle Level Data'!$A:$A,0))),"",INDEX('Vehicle Level Data'!D:D,MATCH('Vehicle Overview'!$B346,'Vehicle Level Data'!$A:$A,0)))</f>
        <v/>
      </c>
      <c r="E346" s="123"/>
      <c r="F346" s="123"/>
      <c r="G346" s="123"/>
      <c r="H346" s="170"/>
    </row>
    <row r="347" spans="1:108" s="163" customFormat="1" ht="24.95" customHeight="1">
      <c r="A347" s="72" t="s">
        <v>2765</v>
      </c>
      <c r="B347" s="75" t="str">
        <f>'Vehicle Level Data'!A298</f>
        <v>14.6.2</v>
      </c>
      <c r="C347" s="72" t="str">
        <f>INDEX('Vehicle Level Data'!B:B,MATCH('Vehicle Overview'!$B347,'Vehicle Level Data'!$A:$A,0))</f>
        <v>Total Distributions Non-Recallable - Since Inception</v>
      </c>
      <c r="D347" s="180">
        <f>IF(ISBLANK(INDEX('Vehicle Level Data'!D:D,MATCH('Vehicle Overview'!$B347,'Vehicle Level Data'!$A:$A,0))),"",INDEX('Vehicle Level Data'!D:D,MATCH('Vehicle Overview'!$B347,'Vehicle Level Data'!$A:$A,0)))</f>
        <v>0</v>
      </c>
      <c r="E347" s="123"/>
      <c r="F347" s="123"/>
      <c r="G347" s="123"/>
      <c r="H347" s="170"/>
    </row>
    <row r="348" spans="1:108" s="163" customFormat="1" ht="27">
      <c r="A348" s="317"/>
      <c r="B348" s="308"/>
      <c r="C348" s="317"/>
      <c r="D348" s="315"/>
      <c r="E348" s="316"/>
      <c r="F348" s="316"/>
      <c r="G348" s="316"/>
      <c r="H348" s="170"/>
    </row>
    <row r="349" spans="1:108" s="163" customFormat="1" ht="36">
      <c r="A349" s="70"/>
      <c r="B349" s="55">
        <v>15</v>
      </c>
      <c r="C349" s="70" t="s">
        <v>846</v>
      </c>
      <c r="D349" s="214" t="str">
        <f>$D$4</f>
        <v xml:space="preserve">Data  </v>
      </c>
      <c r="E349" s="224" t="str">
        <f>$E$4</f>
        <v xml:space="preserve">Data  </v>
      </c>
      <c r="F349" s="224" t="str">
        <f>$F$4</f>
        <v xml:space="preserve">Data  </v>
      </c>
      <c r="G349" s="224" t="str">
        <f>$G$4</f>
        <v xml:space="preserve">Data  </v>
      </c>
      <c r="H349" s="170"/>
    </row>
    <row r="350" spans="1:108" s="163" customFormat="1" ht="11.1" customHeight="1">
      <c r="A350" s="83"/>
      <c r="B350" s="82"/>
      <c r="C350" s="83"/>
      <c r="D350" s="217"/>
      <c r="E350" s="197"/>
      <c r="F350" s="197"/>
      <c r="G350" s="197"/>
      <c r="H350" s="170"/>
    </row>
    <row r="351" spans="1:108" s="160" customFormat="1" ht="24.95" customHeight="1">
      <c r="A351" s="72" t="s">
        <v>2766</v>
      </c>
      <c r="B351" s="75" t="str">
        <f>'Vehicle Level Data'!A302</f>
        <v>15.1</v>
      </c>
      <c r="C351" s="72" t="str">
        <f>INDEX('Vehicle Level Data'!B:B,MATCH('Vehicle Overview'!$B351,'Vehicle Level Data'!$A:$A,0))</f>
        <v xml:space="preserve"> Contribution 1 Amount</v>
      </c>
      <c r="D351" s="180" t="str">
        <f>IF(ISBLANK(INDEX('Vehicle Level Data'!D:D,MATCH('Vehicle Overview'!$B351,'Vehicle Level Data'!$A:$A,0))),"",INDEX('Vehicle Level Data'!D:D,MATCH('Vehicle Overview'!$B351,'Vehicle Level Data'!$A:$A,0)))</f>
        <v/>
      </c>
      <c r="E351" s="123"/>
      <c r="F351" s="123"/>
      <c r="G351" s="123"/>
      <c r="H351" s="170"/>
    </row>
    <row r="352" spans="1:108" s="163" customFormat="1" ht="24.95" customHeight="1">
      <c r="A352" s="74" t="s">
        <v>2767</v>
      </c>
      <c r="B352" s="73" t="str">
        <f>'Vehicle Level Data'!A303</f>
        <v>15.2</v>
      </c>
      <c r="C352" s="74" t="str">
        <f>INDEX('Vehicle Level Data'!B:B,MATCH('Vehicle Overview'!$B352,'Vehicle Level Data'!$A:$A,0))</f>
        <v xml:space="preserve"> Contribution 1 Date</v>
      </c>
      <c r="D352" s="209" t="str">
        <f>IF(ISBLANK(INDEX('Vehicle Level Data'!D:D,MATCH('Vehicle Overview'!$B352,'Vehicle Level Data'!$A:$A,0))),"",INDEX('Vehicle Level Data'!D:D,MATCH('Vehicle Overview'!$B352,'Vehicle Level Data'!$A:$A,0)))</f>
        <v/>
      </c>
      <c r="E352" s="126"/>
      <c r="F352" s="126"/>
      <c r="G352" s="126"/>
      <c r="H352" s="170"/>
      <c r="I352" s="174"/>
      <c r="K352" s="174"/>
      <c r="L352" s="174"/>
      <c r="M352" s="174"/>
      <c r="N352" s="174"/>
      <c r="O352" s="174"/>
      <c r="P352" s="174"/>
      <c r="Q352" s="174"/>
      <c r="R352" s="174"/>
      <c r="S352" s="174"/>
      <c r="T352" s="174"/>
      <c r="U352" s="174"/>
      <c r="V352" s="174"/>
      <c r="W352" s="174"/>
      <c r="X352" s="174"/>
      <c r="Y352" s="174"/>
      <c r="Z352" s="174"/>
      <c r="AA352" s="174"/>
      <c r="AB352" s="174"/>
      <c r="AC352" s="174"/>
      <c r="AD352" s="174"/>
      <c r="AE352" s="174"/>
      <c r="AF352" s="174"/>
      <c r="AG352" s="174"/>
      <c r="AH352" s="174"/>
      <c r="AI352" s="174"/>
      <c r="AJ352" s="174"/>
      <c r="AK352" s="174"/>
      <c r="AL352" s="174"/>
      <c r="AM352" s="174"/>
      <c r="AN352" s="174"/>
      <c r="AO352" s="174"/>
      <c r="AP352" s="174"/>
      <c r="AQ352" s="174"/>
      <c r="AR352" s="174"/>
      <c r="AS352" s="174"/>
      <c r="AT352" s="174"/>
      <c r="AU352" s="174"/>
      <c r="AV352" s="174"/>
      <c r="AW352" s="174"/>
      <c r="AX352" s="174"/>
      <c r="AY352" s="174"/>
      <c r="AZ352" s="174"/>
      <c r="BA352" s="174"/>
      <c r="BB352" s="174"/>
      <c r="BC352" s="174"/>
      <c r="BD352" s="174"/>
      <c r="BE352" s="174"/>
      <c r="BF352" s="174"/>
      <c r="BG352" s="174"/>
      <c r="BH352" s="174"/>
      <c r="BI352" s="174"/>
      <c r="BJ352" s="174"/>
      <c r="BK352" s="174"/>
      <c r="BL352" s="174"/>
      <c r="BM352" s="174"/>
      <c r="BN352" s="174"/>
      <c r="BO352" s="174"/>
      <c r="BP352" s="174"/>
      <c r="BQ352" s="174"/>
      <c r="BR352" s="174"/>
      <c r="BS352" s="174"/>
      <c r="BT352" s="174"/>
      <c r="BU352" s="174"/>
      <c r="BV352" s="174"/>
      <c r="BW352" s="174"/>
      <c r="BX352" s="174"/>
      <c r="BY352" s="174"/>
      <c r="BZ352" s="174"/>
      <c r="CA352" s="174"/>
      <c r="CB352" s="174"/>
      <c r="CC352" s="174"/>
      <c r="CD352" s="174"/>
      <c r="CE352" s="174"/>
      <c r="CF352" s="174"/>
      <c r="CG352" s="174"/>
      <c r="CH352" s="174"/>
      <c r="CI352" s="174"/>
      <c r="CJ352" s="174"/>
      <c r="CK352" s="174"/>
      <c r="CL352" s="174"/>
      <c r="CM352" s="174"/>
      <c r="CN352" s="174"/>
      <c r="CO352" s="174"/>
      <c r="CP352" s="174"/>
      <c r="CQ352" s="174"/>
      <c r="CR352" s="174"/>
      <c r="CS352" s="174"/>
      <c r="CT352" s="174"/>
      <c r="CU352" s="174"/>
      <c r="CV352" s="174"/>
      <c r="CW352" s="174"/>
      <c r="CX352" s="174"/>
      <c r="CY352" s="174"/>
      <c r="CZ352" s="174"/>
      <c r="DA352" s="174"/>
      <c r="DB352" s="174"/>
      <c r="DC352" s="174"/>
      <c r="DD352" s="174"/>
    </row>
    <row r="353" spans="1:108" s="160" customFormat="1" ht="24.95" customHeight="1">
      <c r="A353" s="72" t="s">
        <v>2768</v>
      </c>
      <c r="B353" s="75" t="str">
        <f>'Vehicle Level Data'!A304</f>
        <v>15.3</v>
      </c>
      <c r="C353" s="72" t="str">
        <f>INDEX('Vehicle Level Data'!B:B,MATCH('Vehicle Overview'!$B353,'Vehicle Level Data'!$A:$A,0))</f>
        <v xml:space="preserve"> Contribution 2 Amount</v>
      </c>
      <c r="D353" s="180" t="str">
        <f>IF(ISBLANK(INDEX('Vehicle Level Data'!D:D,MATCH('Vehicle Overview'!$B353,'Vehicle Level Data'!$A:$A,0))),"",INDEX('Vehicle Level Data'!D:D,MATCH('Vehicle Overview'!$B353,'Vehicle Level Data'!$A:$A,0)))</f>
        <v/>
      </c>
      <c r="E353" s="123"/>
      <c r="F353" s="123"/>
      <c r="G353" s="123"/>
      <c r="H353" s="170"/>
    </row>
    <row r="354" spans="1:108" s="163" customFormat="1" ht="24.95" customHeight="1">
      <c r="A354" s="74" t="s">
        <v>2769</v>
      </c>
      <c r="B354" s="73" t="str">
        <f>'Vehicle Level Data'!A305</f>
        <v>15.4</v>
      </c>
      <c r="C354" s="74" t="str">
        <f>INDEX('Vehicle Level Data'!B:B,MATCH('Vehicle Overview'!$B354,'Vehicle Level Data'!$A:$A,0))</f>
        <v xml:space="preserve"> Contribution 2 Date</v>
      </c>
      <c r="D354" s="209" t="str">
        <f>IF(ISBLANK(INDEX('Vehicle Level Data'!D:D,MATCH('Vehicle Overview'!$B354,'Vehicle Level Data'!$A:$A,0))),"",INDEX('Vehicle Level Data'!D:D,MATCH('Vehicle Overview'!$B354,'Vehicle Level Data'!$A:$A,0)))</f>
        <v/>
      </c>
      <c r="E354" s="126"/>
      <c r="F354" s="126"/>
      <c r="G354" s="126"/>
      <c r="H354" s="170"/>
      <c r="I354" s="174"/>
      <c r="K354" s="174"/>
      <c r="L354" s="174"/>
      <c r="M354" s="174"/>
      <c r="N354" s="174"/>
      <c r="O354" s="174"/>
      <c r="P354" s="174"/>
      <c r="Q354" s="174"/>
      <c r="R354" s="174"/>
      <c r="S354" s="174"/>
      <c r="T354" s="174"/>
      <c r="U354" s="174"/>
      <c r="V354" s="174"/>
      <c r="W354" s="174"/>
      <c r="X354" s="174"/>
      <c r="Y354" s="174"/>
      <c r="Z354" s="174"/>
      <c r="AA354" s="174"/>
      <c r="AB354" s="174"/>
      <c r="AC354" s="174"/>
      <c r="AD354" s="174"/>
      <c r="AE354" s="174"/>
      <c r="AF354" s="174"/>
      <c r="AG354" s="174"/>
      <c r="AH354" s="174"/>
      <c r="AI354" s="174"/>
      <c r="AJ354" s="174"/>
      <c r="AK354" s="174"/>
      <c r="AL354" s="174"/>
      <c r="AM354" s="174"/>
      <c r="AN354" s="174"/>
      <c r="AO354" s="174"/>
      <c r="AP354" s="174"/>
      <c r="AQ354" s="174"/>
      <c r="AR354" s="174"/>
      <c r="AS354" s="174"/>
      <c r="AT354" s="174"/>
      <c r="AU354" s="174"/>
      <c r="AV354" s="174"/>
      <c r="AW354" s="174"/>
      <c r="AX354" s="174"/>
      <c r="AY354" s="174"/>
      <c r="AZ354" s="174"/>
      <c r="BA354" s="174"/>
      <c r="BB354" s="174"/>
      <c r="BC354" s="174"/>
      <c r="BD354" s="174"/>
      <c r="BE354" s="174"/>
      <c r="BF354" s="174"/>
      <c r="BG354" s="174"/>
      <c r="BH354" s="174"/>
      <c r="BI354" s="174"/>
      <c r="BJ354" s="174"/>
      <c r="BK354" s="174"/>
      <c r="BL354" s="174"/>
      <c r="BM354" s="174"/>
      <c r="BN354" s="174"/>
      <c r="BO354" s="174"/>
      <c r="BP354" s="174"/>
      <c r="BQ354" s="174"/>
      <c r="BR354" s="174"/>
      <c r="BS354" s="174"/>
      <c r="BT354" s="174"/>
      <c r="BU354" s="174"/>
      <c r="BV354" s="174"/>
      <c r="BW354" s="174"/>
      <c r="BX354" s="174"/>
      <c r="BY354" s="174"/>
      <c r="BZ354" s="174"/>
      <c r="CA354" s="174"/>
      <c r="CB354" s="174"/>
      <c r="CC354" s="174"/>
      <c r="CD354" s="174"/>
      <c r="CE354" s="174"/>
      <c r="CF354" s="174"/>
      <c r="CG354" s="174"/>
      <c r="CH354" s="174"/>
      <c r="CI354" s="174"/>
      <c r="CJ354" s="174"/>
      <c r="CK354" s="174"/>
      <c r="CL354" s="174"/>
      <c r="CM354" s="174"/>
      <c r="CN354" s="174"/>
      <c r="CO354" s="174"/>
      <c r="CP354" s="174"/>
      <c r="CQ354" s="174"/>
      <c r="CR354" s="174"/>
      <c r="CS354" s="174"/>
      <c r="CT354" s="174"/>
      <c r="CU354" s="174"/>
      <c r="CV354" s="174"/>
      <c r="CW354" s="174"/>
      <c r="CX354" s="174"/>
      <c r="CY354" s="174"/>
      <c r="CZ354" s="174"/>
      <c r="DA354" s="174"/>
      <c r="DB354" s="174"/>
      <c r="DC354" s="174"/>
      <c r="DD354" s="174"/>
    </row>
    <row r="355" spans="1:108" s="160" customFormat="1" ht="24.95" customHeight="1">
      <c r="A355" s="72" t="s">
        <v>2770</v>
      </c>
      <c r="B355" s="75" t="str">
        <f>'Vehicle Level Data'!A306</f>
        <v>15.5</v>
      </c>
      <c r="C355" s="72" t="str">
        <f>INDEX('Vehicle Level Data'!B:B,MATCH('Vehicle Overview'!$B355,'Vehicle Level Data'!$A:$A,0))</f>
        <v xml:space="preserve"> Contribution 3 Amount</v>
      </c>
      <c r="D355" s="180" t="str">
        <f>IF(ISBLANK(INDEX('Vehicle Level Data'!D:D,MATCH('Vehicle Overview'!$B355,'Vehicle Level Data'!$A:$A,0))),"",INDEX('Vehicle Level Data'!D:D,MATCH('Vehicle Overview'!$B355,'Vehicle Level Data'!$A:$A,0)))</f>
        <v/>
      </c>
      <c r="E355" s="123"/>
      <c r="F355" s="123"/>
      <c r="G355" s="123"/>
      <c r="H355" s="170"/>
    </row>
    <row r="356" spans="1:108" s="163" customFormat="1" ht="24.95" customHeight="1">
      <c r="A356" s="74" t="s">
        <v>2771</v>
      </c>
      <c r="B356" s="73" t="str">
        <f>'Vehicle Level Data'!A307</f>
        <v>15.6</v>
      </c>
      <c r="C356" s="74" t="str">
        <f>INDEX('Vehicle Level Data'!B:B,MATCH('Vehicle Overview'!$B356,'Vehicle Level Data'!$A:$A,0))</f>
        <v xml:space="preserve"> Contribution 3 Date</v>
      </c>
      <c r="D356" s="209" t="str">
        <f>IF(ISBLANK(INDEX('Vehicle Level Data'!D:D,MATCH('Vehicle Overview'!$B356,'Vehicle Level Data'!$A:$A,0))),"",INDEX('Vehicle Level Data'!D:D,MATCH('Vehicle Overview'!$B356,'Vehicle Level Data'!$A:$A,0)))</f>
        <v/>
      </c>
      <c r="E356" s="126"/>
      <c r="F356" s="126"/>
      <c r="G356" s="126"/>
      <c r="H356" s="170"/>
      <c r="I356" s="174"/>
      <c r="K356" s="174"/>
      <c r="L356" s="174"/>
      <c r="M356" s="174"/>
      <c r="N356" s="174"/>
      <c r="O356" s="174"/>
      <c r="P356" s="174"/>
      <c r="Q356" s="174"/>
      <c r="R356" s="174"/>
      <c r="S356" s="174"/>
      <c r="T356" s="174"/>
      <c r="U356" s="174"/>
      <c r="V356" s="174"/>
      <c r="W356" s="174"/>
      <c r="X356" s="174"/>
      <c r="Y356" s="174"/>
      <c r="Z356" s="174"/>
      <c r="AA356" s="174"/>
      <c r="AB356" s="174"/>
      <c r="AC356" s="174"/>
      <c r="AD356" s="174"/>
      <c r="AE356" s="174"/>
      <c r="AF356" s="174"/>
      <c r="AG356" s="174"/>
      <c r="AH356" s="174"/>
      <c r="AI356" s="174"/>
      <c r="AJ356" s="174"/>
      <c r="AK356" s="174"/>
      <c r="AL356" s="174"/>
      <c r="AM356" s="174"/>
      <c r="AN356" s="174"/>
      <c r="AO356" s="174"/>
      <c r="AP356" s="174"/>
      <c r="AQ356" s="174"/>
      <c r="AR356" s="174"/>
      <c r="AS356" s="174"/>
      <c r="AT356" s="174"/>
      <c r="AU356" s="174"/>
      <c r="AV356" s="174"/>
      <c r="AW356" s="174"/>
      <c r="AX356" s="174"/>
      <c r="AY356" s="174"/>
      <c r="AZ356" s="174"/>
      <c r="BA356" s="174"/>
      <c r="BB356" s="174"/>
      <c r="BC356" s="174"/>
      <c r="BD356" s="174"/>
      <c r="BE356" s="174"/>
      <c r="BF356" s="174"/>
      <c r="BG356" s="174"/>
      <c r="BH356" s="174"/>
      <c r="BI356" s="174"/>
      <c r="BJ356" s="174"/>
      <c r="BK356" s="174"/>
      <c r="BL356" s="174"/>
      <c r="BM356" s="174"/>
      <c r="BN356" s="174"/>
      <c r="BO356" s="174"/>
      <c r="BP356" s="174"/>
      <c r="BQ356" s="174"/>
      <c r="BR356" s="174"/>
      <c r="BS356" s="174"/>
      <c r="BT356" s="174"/>
      <c r="BU356" s="174"/>
      <c r="BV356" s="174"/>
      <c r="BW356" s="174"/>
      <c r="BX356" s="174"/>
      <c r="BY356" s="174"/>
      <c r="BZ356" s="174"/>
      <c r="CA356" s="174"/>
      <c r="CB356" s="174"/>
      <c r="CC356" s="174"/>
      <c r="CD356" s="174"/>
      <c r="CE356" s="174"/>
      <c r="CF356" s="174"/>
      <c r="CG356" s="174"/>
      <c r="CH356" s="174"/>
      <c r="CI356" s="174"/>
      <c r="CJ356" s="174"/>
      <c r="CK356" s="174"/>
      <c r="CL356" s="174"/>
      <c r="CM356" s="174"/>
      <c r="CN356" s="174"/>
      <c r="CO356" s="174"/>
      <c r="CP356" s="174"/>
      <c r="CQ356" s="174"/>
      <c r="CR356" s="174"/>
      <c r="CS356" s="174"/>
      <c r="CT356" s="174"/>
      <c r="CU356" s="174"/>
      <c r="CV356" s="174"/>
      <c r="CW356" s="174"/>
      <c r="CX356" s="174"/>
      <c r="CY356" s="174"/>
      <c r="CZ356" s="174"/>
      <c r="DA356" s="174"/>
      <c r="DB356" s="174"/>
      <c r="DC356" s="174"/>
      <c r="DD356" s="174"/>
    </row>
    <row r="357" spans="1:108" s="160" customFormat="1" ht="24.95" customHeight="1">
      <c r="A357" s="72" t="s">
        <v>2772</v>
      </c>
      <c r="B357" s="75" t="str">
        <f>'Vehicle Level Data'!A308</f>
        <v>15.7</v>
      </c>
      <c r="C357" s="72" t="str">
        <f>INDEX('Vehicle Level Data'!B:B,MATCH('Vehicle Overview'!$B357,'Vehicle Level Data'!$A:$A,0))</f>
        <v xml:space="preserve"> Contribution 4 Amount</v>
      </c>
      <c r="D357" s="180" t="str">
        <f>IF(ISBLANK(INDEX('Vehicle Level Data'!D:D,MATCH('Vehicle Overview'!$B357,'Vehicle Level Data'!$A:$A,0))),"",INDEX('Vehicle Level Data'!D:D,MATCH('Vehicle Overview'!$B357,'Vehicle Level Data'!$A:$A,0)))</f>
        <v/>
      </c>
      <c r="E357" s="123"/>
      <c r="F357" s="123"/>
      <c r="G357" s="123"/>
      <c r="H357" s="170"/>
    </row>
    <row r="358" spans="1:108" s="163" customFormat="1" ht="24.95" customHeight="1">
      <c r="A358" s="74" t="s">
        <v>2773</v>
      </c>
      <c r="B358" s="73" t="str">
        <f>'Vehicle Level Data'!A309</f>
        <v>15.8</v>
      </c>
      <c r="C358" s="74" t="str">
        <f>INDEX('Vehicle Level Data'!B:B,MATCH('Vehicle Overview'!$B358,'Vehicle Level Data'!$A:$A,0))</f>
        <v xml:space="preserve"> Contribution 4 Date</v>
      </c>
      <c r="D358" s="209" t="str">
        <f>IF(ISBLANK(INDEX('Vehicle Level Data'!D:D,MATCH('Vehicle Overview'!$B358,'Vehicle Level Data'!$A:$A,0))),"",INDEX('Vehicle Level Data'!D:D,MATCH('Vehicle Overview'!$B358,'Vehicle Level Data'!$A:$A,0)))</f>
        <v/>
      </c>
      <c r="E358" s="126"/>
      <c r="F358" s="126"/>
      <c r="G358" s="126"/>
      <c r="H358" s="170"/>
      <c r="I358" s="174"/>
      <c r="K358" s="174"/>
      <c r="L358" s="174"/>
      <c r="M358" s="174"/>
      <c r="N358" s="174"/>
      <c r="O358" s="174"/>
      <c r="P358" s="174"/>
      <c r="Q358" s="174"/>
      <c r="R358" s="174"/>
      <c r="S358" s="174"/>
      <c r="T358" s="174"/>
      <c r="U358" s="174"/>
      <c r="V358" s="174"/>
      <c r="W358" s="174"/>
      <c r="X358" s="174"/>
      <c r="Y358" s="174"/>
      <c r="Z358" s="174"/>
      <c r="AA358" s="174"/>
      <c r="AB358" s="174"/>
      <c r="AC358" s="174"/>
      <c r="AD358" s="174"/>
      <c r="AE358" s="174"/>
      <c r="AF358" s="174"/>
      <c r="AG358" s="174"/>
      <c r="AH358" s="174"/>
      <c r="AI358" s="174"/>
      <c r="AJ358" s="174"/>
      <c r="AK358" s="174"/>
      <c r="AL358" s="174"/>
      <c r="AM358" s="174"/>
      <c r="AN358" s="174"/>
      <c r="AO358" s="174"/>
      <c r="AP358" s="174"/>
      <c r="AQ358" s="174"/>
      <c r="AR358" s="174"/>
      <c r="AS358" s="174"/>
      <c r="AT358" s="174"/>
      <c r="AU358" s="174"/>
      <c r="AV358" s="174"/>
      <c r="AW358" s="174"/>
      <c r="AX358" s="174"/>
      <c r="AY358" s="174"/>
      <c r="AZ358" s="174"/>
      <c r="BA358" s="174"/>
      <c r="BB358" s="174"/>
      <c r="BC358" s="174"/>
      <c r="BD358" s="174"/>
      <c r="BE358" s="174"/>
      <c r="BF358" s="174"/>
      <c r="BG358" s="174"/>
      <c r="BH358" s="174"/>
      <c r="BI358" s="174"/>
      <c r="BJ358" s="174"/>
      <c r="BK358" s="174"/>
      <c r="BL358" s="174"/>
      <c r="BM358" s="174"/>
      <c r="BN358" s="174"/>
      <c r="BO358" s="174"/>
      <c r="BP358" s="174"/>
      <c r="BQ358" s="174"/>
      <c r="BR358" s="174"/>
      <c r="BS358" s="174"/>
      <c r="BT358" s="174"/>
      <c r="BU358" s="174"/>
      <c r="BV358" s="174"/>
      <c r="BW358" s="174"/>
      <c r="BX358" s="174"/>
      <c r="BY358" s="174"/>
      <c r="BZ358" s="174"/>
      <c r="CA358" s="174"/>
      <c r="CB358" s="174"/>
      <c r="CC358" s="174"/>
      <c r="CD358" s="174"/>
      <c r="CE358" s="174"/>
      <c r="CF358" s="174"/>
      <c r="CG358" s="174"/>
      <c r="CH358" s="174"/>
      <c r="CI358" s="174"/>
      <c r="CJ358" s="174"/>
      <c r="CK358" s="174"/>
      <c r="CL358" s="174"/>
      <c r="CM358" s="174"/>
      <c r="CN358" s="174"/>
      <c r="CO358" s="174"/>
      <c r="CP358" s="174"/>
      <c r="CQ358" s="174"/>
      <c r="CR358" s="174"/>
      <c r="CS358" s="174"/>
      <c r="CT358" s="174"/>
      <c r="CU358" s="174"/>
      <c r="CV358" s="174"/>
      <c r="CW358" s="174"/>
      <c r="CX358" s="174"/>
      <c r="CY358" s="174"/>
      <c r="CZ358" s="174"/>
      <c r="DA358" s="174"/>
      <c r="DB358" s="174"/>
      <c r="DC358" s="174"/>
      <c r="DD358" s="174"/>
    </row>
    <row r="359" spans="1:108" s="160" customFormat="1" ht="24.95" customHeight="1">
      <c r="A359" s="72" t="s">
        <v>2774</v>
      </c>
      <c r="B359" s="75" t="str">
        <f>'Vehicle Level Data'!A310</f>
        <v>15.9</v>
      </c>
      <c r="C359" s="72" t="str">
        <f>INDEX('Vehicle Level Data'!B:B,MATCH('Vehicle Overview'!$B359,'Vehicle Level Data'!$A:$A,0))</f>
        <v xml:space="preserve"> Contribution 5 Amount</v>
      </c>
      <c r="D359" s="180" t="str">
        <f>IF(ISBLANK(INDEX('Vehicle Level Data'!D:D,MATCH('Vehicle Overview'!$B359,'Vehicle Level Data'!$A:$A,0))),"",INDEX('Vehicle Level Data'!D:D,MATCH('Vehicle Overview'!$B359,'Vehicle Level Data'!$A:$A,0)))</f>
        <v/>
      </c>
      <c r="E359" s="123"/>
      <c r="F359" s="123"/>
      <c r="G359" s="123"/>
      <c r="H359" s="170"/>
    </row>
    <row r="360" spans="1:108" s="163" customFormat="1" ht="24.95" customHeight="1">
      <c r="A360" s="74" t="s">
        <v>2775</v>
      </c>
      <c r="B360" s="73" t="str">
        <f>'Vehicle Level Data'!A311</f>
        <v>15.10</v>
      </c>
      <c r="C360" s="74" t="str">
        <f>INDEX('Vehicle Level Data'!B:B,MATCH('Vehicle Overview'!$B360,'Vehicle Level Data'!$A:$A,0))</f>
        <v xml:space="preserve"> Contribution 5 Date</v>
      </c>
      <c r="D360" s="209" t="str">
        <f>IF(ISBLANK(INDEX('Vehicle Level Data'!D:D,MATCH('Vehicle Overview'!$B360,'Vehicle Level Data'!$A:$A,0))),"",INDEX('Vehicle Level Data'!D:D,MATCH('Vehicle Overview'!$B360,'Vehicle Level Data'!$A:$A,0)))</f>
        <v/>
      </c>
      <c r="E360" s="126"/>
      <c r="F360" s="126"/>
      <c r="G360" s="126"/>
      <c r="H360" s="170"/>
      <c r="I360" s="174"/>
      <c r="K360" s="174"/>
      <c r="L360" s="174"/>
      <c r="M360" s="174"/>
      <c r="N360" s="174"/>
      <c r="O360" s="174"/>
      <c r="P360" s="174"/>
      <c r="Q360" s="174"/>
      <c r="R360" s="174"/>
      <c r="S360" s="174"/>
      <c r="T360" s="174"/>
      <c r="U360" s="174"/>
      <c r="V360" s="174"/>
      <c r="W360" s="174"/>
      <c r="X360" s="174"/>
      <c r="Y360" s="174"/>
      <c r="Z360" s="174"/>
      <c r="AA360" s="174"/>
      <c r="AB360" s="174"/>
      <c r="AC360" s="174"/>
      <c r="AD360" s="174"/>
      <c r="AE360" s="174"/>
      <c r="AF360" s="174"/>
      <c r="AG360" s="174"/>
      <c r="AH360" s="174"/>
      <c r="AI360" s="174"/>
      <c r="AJ360" s="174"/>
      <c r="AK360" s="174"/>
      <c r="AL360" s="174"/>
      <c r="AM360" s="174"/>
      <c r="AN360" s="174"/>
      <c r="AO360" s="174"/>
      <c r="AP360" s="174"/>
      <c r="AQ360" s="174"/>
      <c r="AR360" s="174"/>
      <c r="AS360" s="174"/>
      <c r="AT360" s="174"/>
      <c r="AU360" s="174"/>
      <c r="AV360" s="174"/>
      <c r="AW360" s="174"/>
      <c r="AX360" s="174"/>
      <c r="AY360" s="174"/>
      <c r="AZ360" s="174"/>
      <c r="BA360" s="174"/>
      <c r="BB360" s="174"/>
      <c r="BC360" s="174"/>
      <c r="BD360" s="174"/>
      <c r="BE360" s="174"/>
      <c r="BF360" s="174"/>
      <c r="BG360" s="174"/>
      <c r="BH360" s="174"/>
      <c r="BI360" s="174"/>
      <c r="BJ360" s="174"/>
      <c r="BK360" s="174"/>
      <c r="BL360" s="174"/>
      <c r="BM360" s="174"/>
      <c r="BN360" s="174"/>
      <c r="BO360" s="174"/>
      <c r="BP360" s="174"/>
      <c r="BQ360" s="174"/>
      <c r="BR360" s="174"/>
      <c r="BS360" s="174"/>
      <c r="BT360" s="174"/>
      <c r="BU360" s="174"/>
      <c r="BV360" s="174"/>
      <c r="BW360" s="174"/>
      <c r="BX360" s="174"/>
      <c r="BY360" s="174"/>
      <c r="BZ360" s="174"/>
      <c r="CA360" s="174"/>
      <c r="CB360" s="174"/>
      <c r="CC360" s="174"/>
      <c r="CD360" s="174"/>
      <c r="CE360" s="174"/>
      <c r="CF360" s="174"/>
      <c r="CG360" s="174"/>
      <c r="CH360" s="174"/>
      <c r="CI360" s="174"/>
      <c r="CJ360" s="174"/>
      <c r="CK360" s="174"/>
      <c r="CL360" s="174"/>
      <c r="CM360" s="174"/>
      <c r="CN360" s="174"/>
      <c r="CO360" s="174"/>
      <c r="CP360" s="174"/>
      <c r="CQ360" s="174"/>
      <c r="CR360" s="174"/>
      <c r="CS360" s="174"/>
      <c r="CT360" s="174"/>
      <c r="CU360" s="174"/>
      <c r="CV360" s="174"/>
      <c r="CW360" s="174"/>
      <c r="CX360" s="174"/>
      <c r="CY360" s="174"/>
      <c r="CZ360" s="174"/>
      <c r="DA360" s="174"/>
      <c r="DB360" s="174"/>
      <c r="DC360" s="174"/>
      <c r="DD360" s="174"/>
    </row>
    <row r="361" spans="1:108" s="160" customFormat="1" ht="24.95" customHeight="1">
      <c r="A361" s="72" t="s">
        <v>2776</v>
      </c>
      <c r="B361" s="75" t="str">
        <f>'Vehicle Level Data'!A312</f>
        <v>15.11</v>
      </c>
      <c r="C361" s="72" t="str">
        <f>INDEX('Vehicle Level Data'!B:B,MATCH('Vehicle Overview'!$B361,'Vehicle Level Data'!$A:$A,0))</f>
        <v xml:space="preserve"> Contribution 6 Amount</v>
      </c>
      <c r="D361" s="180" t="str">
        <f>IF(ISBLANK(INDEX('Vehicle Level Data'!D:D,MATCH('Vehicle Overview'!$B361,'Vehicle Level Data'!$A:$A,0))),"",INDEX('Vehicle Level Data'!D:D,MATCH('Vehicle Overview'!$B361,'Vehicle Level Data'!$A:$A,0)))</f>
        <v/>
      </c>
      <c r="E361" s="123"/>
      <c r="F361" s="123"/>
      <c r="G361" s="123"/>
      <c r="H361" s="170"/>
    </row>
    <row r="362" spans="1:108" s="163" customFormat="1" ht="24.95" customHeight="1">
      <c r="A362" s="74" t="s">
        <v>2777</v>
      </c>
      <c r="B362" s="73" t="str">
        <f>'Vehicle Level Data'!A313</f>
        <v>15.12</v>
      </c>
      <c r="C362" s="74" t="str">
        <f>INDEX('Vehicle Level Data'!B:B,MATCH('Vehicle Overview'!$B362,'Vehicle Level Data'!$A:$A,0))</f>
        <v xml:space="preserve"> Contribution 6 Date</v>
      </c>
      <c r="D362" s="209" t="str">
        <f>IF(ISBLANK(INDEX('Vehicle Level Data'!D:D,MATCH('Vehicle Overview'!$B362,'Vehicle Level Data'!$A:$A,0))),"",INDEX('Vehicle Level Data'!D:D,MATCH('Vehicle Overview'!$B362,'Vehicle Level Data'!$A:$A,0)))</f>
        <v/>
      </c>
      <c r="E362" s="126"/>
      <c r="F362" s="126"/>
      <c r="G362" s="126"/>
      <c r="H362" s="170"/>
      <c r="I362" s="174"/>
      <c r="K362" s="174"/>
      <c r="L362" s="174"/>
      <c r="M362" s="174"/>
      <c r="N362" s="174"/>
      <c r="O362" s="174"/>
      <c r="P362" s="174"/>
      <c r="Q362" s="174"/>
      <c r="R362" s="174"/>
      <c r="S362" s="174"/>
      <c r="T362" s="174"/>
      <c r="U362" s="174"/>
      <c r="V362" s="174"/>
      <c r="W362" s="174"/>
      <c r="X362" s="174"/>
      <c r="Y362" s="174"/>
      <c r="Z362" s="174"/>
      <c r="AA362" s="174"/>
      <c r="AB362" s="174"/>
      <c r="AC362" s="174"/>
      <c r="AD362" s="174"/>
      <c r="AE362" s="174"/>
      <c r="AF362" s="174"/>
      <c r="AG362" s="174"/>
      <c r="AH362" s="174"/>
      <c r="AI362" s="174"/>
      <c r="AJ362" s="174"/>
      <c r="AK362" s="174"/>
      <c r="AL362" s="174"/>
      <c r="AM362" s="174"/>
      <c r="AN362" s="174"/>
      <c r="AO362" s="174"/>
      <c r="AP362" s="174"/>
      <c r="AQ362" s="174"/>
      <c r="AR362" s="174"/>
      <c r="AS362" s="174"/>
      <c r="AT362" s="174"/>
      <c r="AU362" s="174"/>
      <c r="AV362" s="174"/>
      <c r="AW362" s="174"/>
      <c r="AX362" s="174"/>
      <c r="AY362" s="174"/>
      <c r="AZ362" s="174"/>
      <c r="BA362" s="174"/>
      <c r="BB362" s="174"/>
      <c r="BC362" s="174"/>
      <c r="BD362" s="174"/>
      <c r="BE362" s="174"/>
      <c r="BF362" s="174"/>
      <c r="BG362" s="174"/>
      <c r="BH362" s="174"/>
      <c r="BI362" s="174"/>
      <c r="BJ362" s="174"/>
      <c r="BK362" s="174"/>
      <c r="BL362" s="174"/>
      <c r="BM362" s="174"/>
      <c r="BN362" s="174"/>
      <c r="BO362" s="174"/>
      <c r="BP362" s="174"/>
      <c r="BQ362" s="174"/>
      <c r="BR362" s="174"/>
      <c r="BS362" s="174"/>
      <c r="BT362" s="174"/>
      <c r="BU362" s="174"/>
      <c r="BV362" s="174"/>
      <c r="BW362" s="174"/>
      <c r="BX362" s="174"/>
      <c r="BY362" s="174"/>
      <c r="BZ362" s="174"/>
      <c r="CA362" s="174"/>
      <c r="CB362" s="174"/>
      <c r="CC362" s="174"/>
      <c r="CD362" s="174"/>
      <c r="CE362" s="174"/>
      <c r="CF362" s="174"/>
      <c r="CG362" s="174"/>
      <c r="CH362" s="174"/>
      <c r="CI362" s="174"/>
      <c r="CJ362" s="174"/>
      <c r="CK362" s="174"/>
      <c r="CL362" s="174"/>
      <c r="CM362" s="174"/>
      <c r="CN362" s="174"/>
      <c r="CO362" s="174"/>
      <c r="CP362" s="174"/>
      <c r="CQ362" s="174"/>
      <c r="CR362" s="174"/>
      <c r="CS362" s="174"/>
      <c r="CT362" s="174"/>
      <c r="CU362" s="174"/>
      <c r="CV362" s="174"/>
      <c r="CW362" s="174"/>
      <c r="CX362" s="174"/>
      <c r="CY362" s="174"/>
      <c r="CZ362" s="174"/>
      <c r="DA362" s="174"/>
      <c r="DB362" s="174"/>
      <c r="DC362" s="174"/>
      <c r="DD362" s="174"/>
    </row>
    <row r="363" spans="1:108" s="160" customFormat="1" ht="24.95" customHeight="1">
      <c r="A363" s="72" t="s">
        <v>2778</v>
      </c>
      <c r="B363" s="75" t="str">
        <f>'Vehicle Level Data'!A314</f>
        <v>15.13</v>
      </c>
      <c r="C363" s="72" t="str">
        <f>INDEX('Vehicle Level Data'!B:B,MATCH('Vehicle Overview'!$B363,'Vehicle Level Data'!$A:$A,0))</f>
        <v xml:space="preserve"> Contribution 7 Amount</v>
      </c>
      <c r="D363" s="180" t="str">
        <f>IF(ISBLANK(INDEX('Vehicle Level Data'!D:D,MATCH('Vehicle Overview'!$B363,'Vehicle Level Data'!$A:$A,0))),"",INDEX('Vehicle Level Data'!D:D,MATCH('Vehicle Overview'!$B363,'Vehicle Level Data'!$A:$A,0)))</f>
        <v/>
      </c>
      <c r="E363" s="123"/>
      <c r="F363" s="123"/>
      <c r="G363" s="123"/>
      <c r="H363" s="170"/>
    </row>
    <row r="364" spans="1:108" s="163" customFormat="1" ht="24.95" customHeight="1">
      <c r="A364" s="74" t="s">
        <v>2779</v>
      </c>
      <c r="B364" s="73" t="str">
        <f>'Vehicle Level Data'!A315</f>
        <v>15.14</v>
      </c>
      <c r="C364" s="74" t="str">
        <f>INDEX('Vehicle Level Data'!B:B,MATCH('Vehicle Overview'!$B364,'Vehicle Level Data'!$A:$A,0))</f>
        <v xml:space="preserve"> Contribution 7 Date</v>
      </c>
      <c r="D364" s="209" t="str">
        <f>IF(ISBLANK(INDEX('Vehicle Level Data'!D:D,MATCH('Vehicle Overview'!$B364,'Vehicle Level Data'!$A:$A,0))),"",INDEX('Vehicle Level Data'!D:D,MATCH('Vehicle Overview'!$B364,'Vehicle Level Data'!$A:$A,0)))</f>
        <v/>
      </c>
      <c r="E364" s="126"/>
      <c r="F364" s="126"/>
      <c r="G364" s="126"/>
      <c r="H364" s="170"/>
      <c r="I364" s="174"/>
      <c r="K364" s="174"/>
      <c r="L364" s="174"/>
      <c r="M364" s="174"/>
      <c r="N364" s="174"/>
      <c r="O364" s="174"/>
      <c r="P364" s="174"/>
      <c r="Q364" s="174"/>
      <c r="R364" s="174"/>
      <c r="S364" s="174"/>
      <c r="T364" s="174"/>
      <c r="U364" s="174"/>
      <c r="V364" s="174"/>
      <c r="W364" s="174"/>
      <c r="X364" s="174"/>
      <c r="Y364" s="174"/>
      <c r="Z364" s="174"/>
      <c r="AA364" s="174"/>
      <c r="AB364" s="174"/>
      <c r="AC364" s="174"/>
      <c r="AD364" s="174"/>
      <c r="AE364" s="174"/>
      <c r="AF364" s="174"/>
      <c r="AG364" s="174"/>
      <c r="AH364" s="174"/>
      <c r="AI364" s="174"/>
      <c r="AJ364" s="174"/>
      <c r="AK364" s="174"/>
      <c r="AL364" s="174"/>
      <c r="AM364" s="174"/>
      <c r="AN364" s="174"/>
      <c r="AO364" s="174"/>
      <c r="AP364" s="174"/>
      <c r="AQ364" s="174"/>
      <c r="AR364" s="174"/>
      <c r="AS364" s="174"/>
      <c r="AT364" s="174"/>
      <c r="AU364" s="174"/>
      <c r="AV364" s="174"/>
      <c r="AW364" s="174"/>
      <c r="AX364" s="174"/>
      <c r="AY364" s="174"/>
      <c r="AZ364" s="174"/>
      <c r="BA364" s="174"/>
      <c r="BB364" s="174"/>
      <c r="BC364" s="174"/>
      <c r="BD364" s="174"/>
      <c r="BE364" s="174"/>
      <c r="BF364" s="174"/>
      <c r="BG364" s="174"/>
      <c r="BH364" s="174"/>
      <c r="BI364" s="174"/>
      <c r="BJ364" s="174"/>
      <c r="BK364" s="174"/>
      <c r="BL364" s="174"/>
      <c r="BM364" s="174"/>
      <c r="BN364" s="174"/>
      <c r="BO364" s="174"/>
      <c r="BP364" s="174"/>
      <c r="BQ364" s="174"/>
      <c r="BR364" s="174"/>
      <c r="BS364" s="174"/>
      <c r="BT364" s="174"/>
      <c r="BU364" s="174"/>
      <c r="BV364" s="174"/>
      <c r="BW364" s="174"/>
      <c r="BX364" s="174"/>
      <c r="BY364" s="174"/>
      <c r="BZ364" s="174"/>
      <c r="CA364" s="174"/>
      <c r="CB364" s="174"/>
      <c r="CC364" s="174"/>
      <c r="CD364" s="174"/>
      <c r="CE364" s="174"/>
      <c r="CF364" s="174"/>
      <c r="CG364" s="174"/>
      <c r="CH364" s="174"/>
      <c r="CI364" s="174"/>
      <c r="CJ364" s="174"/>
      <c r="CK364" s="174"/>
      <c r="CL364" s="174"/>
      <c r="CM364" s="174"/>
      <c r="CN364" s="174"/>
      <c r="CO364" s="174"/>
      <c r="CP364" s="174"/>
      <c r="CQ364" s="174"/>
      <c r="CR364" s="174"/>
      <c r="CS364" s="174"/>
      <c r="CT364" s="174"/>
      <c r="CU364" s="174"/>
      <c r="CV364" s="174"/>
      <c r="CW364" s="174"/>
      <c r="CX364" s="174"/>
      <c r="CY364" s="174"/>
      <c r="CZ364" s="174"/>
      <c r="DA364" s="174"/>
      <c r="DB364" s="174"/>
      <c r="DC364" s="174"/>
      <c r="DD364" s="174"/>
    </row>
    <row r="365" spans="1:108" s="160" customFormat="1" ht="24.95" customHeight="1">
      <c r="A365" s="72" t="s">
        <v>2780</v>
      </c>
      <c r="B365" s="75" t="str">
        <f>'Vehicle Level Data'!A316</f>
        <v>15.15</v>
      </c>
      <c r="C365" s="72" t="str">
        <f>INDEX('Vehicle Level Data'!B:B,MATCH('Vehicle Overview'!$B365,'Vehicle Level Data'!$A:$A,0))</f>
        <v xml:space="preserve"> Contribution 8 Amount</v>
      </c>
      <c r="D365" s="180" t="str">
        <f>IF(ISBLANK(INDEX('Vehicle Level Data'!D:D,MATCH('Vehicle Overview'!$B365,'Vehicle Level Data'!$A:$A,0))),"",INDEX('Vehicle Level Data'!D:D,MATCH('Vehicle Overview'!$B365,'Vehicle Level Data'!$A:$A,0)))</f>
        <v/>
      </c>
      <c r="E365" s="123"/>
      <c r="F365" s="123"/>
      <c r="G365" s="123"/>
      <c r="H365" s="170"/>
    </row>
    <row r="366" spans="1:108" s="163" customFormat="1" ht="24.95" customHeight="1">
      <c r="A366" s="74" t="s">
        <v>2781</v>
      </c>
      <c r="B366" s="73" t="str">
        <f>'Vehicle Level Data'!A317</f>
        <v>15.16</v>
      </c>
      <c r="C366" s="74" t="str">
        <f>INDEX('Vehicle Level Data'!B:B,MATCH('Vehicle Overview'!$B366,'Vehicle Level Data'!$A:$A,0))</f>
        <v xml:space="preserve"> Contribution 8 Date</v>
      </c>
      <c r="D366" s="209" t="str">
        <f>IF(ISBLANK(INDEX('Vehicle Level Data'!D:D,MATCH('Vehicle Overview'!$B366,'Vehicle Level Data'!$A:$A,0))),"",INDEX('Vehicle Level Data'!D:D,MATCH('Vehicle Overview'!$B366,'Vehicle Level Data'!$A:$A,0)))</f>
        <v/>
      </c>
      <c r="E366" s="126"/>
      <c r="F366" s="126"/>
      <c r="G366" s="126"/>
      <c r="H366" s="170"/>
      <c r="I366" s="174"/>
      <c r="K366" s="174"/>
      <c r="L366" s="174"/>
      <c r="M366" s="174"/>
      <c r="N366" s="174"/>
      <c r="O366" s="174"/>
      <c r="P366" s="174"/>
      <c r="Q366" s="174"/>
      <c r="R366" s="174"/>
      <c r="S366" s="174"/>
      <c r="T366" s="174"/>
      <c r="U366" s="174"/>
      <c r="V366" s="174"/>
      <c r="W366" s="174"/>
      <c r="X366" s="174"/>
      <c r="Y366" s="174"/>
      <c r="Z366" s="174"/>
      <c r="AA366" s="174"/>
      <c r="AB366" s="174"/>
      <c r="AC366" s="174"/>
      <c r="AD366" s="174"/>
      <c r="AE366" s="174"/>
      <c r="AF366" s="174"/>
      <c r="AG366" s="174"/>
      <c r="AH366" s="174"/>
      <c r="AI366" s="174"/>
      <c r="AJ366" s="174"/>
      <c r="AK366" s="174"/>
      <c r="AL366" s="174"/>
      <c r="AM366" s="174"/>
      <c r="AN366" s="174"/>
      <c r="AO366" s="174"/>
      <c r="AP366" s="174"/>
      <c r="AQ366" s="174"/>
      <c r="AR366" s="174"/>
      <c r="AS366" s="174"/>
      <c r="AT366" s="174"/>
      <c r="AU366" s="174"/>
      <c r="AV366" s="174"/>
      <c r="AW366" s="174"/>
      <c r="AX366" s="174"/>
      <c r="AY366" s="174"/>
      <c r="AZ366" s="174"/>
      <c r="BA366" s="174"/>
      <c r="BB366" s="174"/>
      <c r="BC366" s="174"/>
      <c r="BD366" s="174"/>
      <c r="BE366" s="174"/>
      <c r="BF366" s="174"/>
      <c r="BG366" s="174"/>
      <c r="BH366" s="174"/>
      <c r="BI366" s="174"/>
      <c r="BJ366" s="174"/>
      <c r="BK366" s="174"/>
      <c r="BL366" s="174"/>
      <c r="BM366" s="174"/>
      <c r="BN366" s="174"/>
      <c r="BO366" s="174"/>
      <c r="BP366" s="174"/>
      <c r="BQ366" s="174"/>
      <c r="BR366" s="174"/>
      <c r="BS366" s="174"/>
      <c r="BT366" s="174"/>
      <c r="BU366" s="174"/>
      <c r="BV366" s="174"/>
      <c r="BW366" s="174"/>
      <c r="BX366" s="174"/>
      <c r="BY366" s="174"/>
      <c r="BZ366" s="174"/>
      <c r="CA366" s="174"/>
      <c r="CB366" s="174"/>
      <c r="CC366" s="174"/>
      <c r="CD366" s="174"/>
      <c r="CE366" s="174"/>
      <c r="CF366" s="174"/>
      <c r="CG366" s="174"/>
      <c r="CH366" s="174"/>
      <c r="CI366" s="174"/>
      <c r="CJ366" s="174"/>
      <c r="CK366" s="174"/>
      <c r="CL366" s="174"/>
      <c r="CM366" s="174"/>
      <c r="CN366" s="174"/>
      <c r="CO366" s="174"/>
      <c r="CP366" s="174"/>
      <c r="CQ366" s="174"/>
      <c r="CR366" s="174"/>
      <c r="CS366" s="174"/>
      <c r="CT366" s="174"/>
      <c r="CU366" s="174"/>
      <c r="CV366" s="174"/>
      <c r="CW366" s="174"/>
      <c r="CX366" s="174"/>
      <c r="CY366" s="174"/>
      <c r="CZ366" s="174"/>
      <c r="DA366" s="174"/>
      <c r="DB366" s="174"/>
      <c r="DC366" s="174"/>
      <c r="DD366" s="174"/>
    </row>
    <row r="367" spans="1:108" s="160" customFormat="1" ht="24.95" customHeight="1">
      <c r="A367" s="72" t="s">
        <v>2782</v>
      </c>
      <c r="B367" s="75" t="str">
        <f>'Vehicle Level Data'!A318</f>
        <v>15.17</v>
      </c>
      <c r="C367" s="72" t="str">
        <f>INDEX('Vehicle Level Data'!B:B,MATCH('Vehicle Overview'!$B367,'Vehicle Level Data'!$A:$A,0))</f>
        <v xml:space="preserve"> Contribution 9 Amount</v>
      </c>
      <c r="D367" s="180" t="str">
        <f>IF(ISBLANK(INDEX('Vehicle Level Data'!D:D,MATCH('Vehicle Overview'!$B367,'Vehicle Level Data'!$A:$A,0))),"",INDEX('Vehicle Level Data'!D:D,MATCH('Vehicle Overview'!$B367,'Vehicle Level Data'!$A:$A,0)))</f>
        <v/>
      </c>
      <c r="E367" s="123"/>
      <c r="F367" s="123"/>
      <c r="G367" s="123"/>
      <c r="H367" s="170"/>
    </row>
    <row r="368" spans="1:108" s="163" customFormat="1" ht="24.95" customHeight="1">
      <c r="A368" s="74" t="s">
        <v>2783</v>
      </c>
      <c r="B368" s="73" t="str">
        <f>'Vehicle Level Data'!A319</f>
        <v>15.18</v>
      </c>
      <c r="C368" s="74" t="str">
        <f>INDEX('Vehicle Level Data'!B:B,MATCH('Vehicle Overview'!$B368,'Vehicle Level Data'!$A:$A,0))</f>
        <v xml:space="preserve"> Contribution 9 Date</v>
      </c>
      <c r="D368" s="209" t="str">
        <f>IF(ISBLANK(INDEX('Vehicle Level Data'!D:D,MATCH('Vehicle Overview'!$B368,'Vehicle Level Data'!$A:$A,0))),"",INDEX('Vehicle Level Data'!D:D,MATCH('Vehicle Overview'!$B368,'Vehicle Level Data'!$A:$A,0)))</f>
        <v/>
      </c>
      <c r="E368" s="126"/>
      <c r="F368" s="126"/>
      <c r="G368" s="126"/>
      <c r="H368" s="170"/>
      <c r="I368" s="174"/>
      <c r="K368" s="174"/>
      <c r="L368" s="174"/>
      <c r="M368" s="174"/>
      <c r="N368" s="174"/>
      <c r="O368" s="174"/>
      <c r="P368" s="174"/>
      <c r="Q368" s="174"/>
      <c r="R368" s="174"/>
      <c r="S368" s="174"/>
      <c r="T368" s="174"/>
      <c r="U368" s="174"/>
      <c r="V368" s="174"/>
      <c r="W368" s="174"/>
      <c r="X368" s="174"/>
      <c r="Y368" s="174"/>
      <c r="Z368" s="174"/>
      <c r="AA368" s="174"/>
      <c r="AB368" s="174"/>
      <c r="AC368" s="174"/>
      <c r="AD368" s="174"/>
      <c r="AE368" s="174"/>
      <c r="AF368" s="174"/>
      <c r="AG368" s="174"/>
      <c r="AH368" s="174"/>
      <c r="AI368" s="174"/>
      <c r="AJ368" s="174"/>
      <c r="AK368" s="174"/>
      <c r="AL368" s="174"/>
      <c r="AM368" s="174"/>
      <c r="AN368" s="174"/>
      <c r="AO368" s="174"/>
      <c r="AP368" s="174"/>
      <c r="AQ368" s="174"/>
      <c r="AR368" s="174"/>
      <c r="AS368" s="174"/>
      <c r="AT368" s="174"/>
      <c r="AU368" s="174"/>
      <c r="AV368" s="174"/>
      <c r="AW368" s="174"/>
      <c r="AX368" s="174"/>
      <c r="AY368" s="174"/>
      <c r="AZ368" s="174"/>
      <c r="BA368" s="174"/>
      <c r="BB368" s="174"/>
      <c r="BC368" s="174"/>
      <c r="BD368" s="174"/>
      <c r="BE368" s="174"/>
      <c r="BF368" s="174"/>
      <c r="BG368" s="174"/>
      <c r="BH368" s="174"/>
      <c r="BI368" s="174"/>
      <c r="BJ368" s="174"/>
      <c r="BK368" s="174"/>
      <c r="BL368" s="174"/>
      <c r="BM368" s="174"/>
      <c r="BN368" s="174"/>
      <c r="BO368" s="174"/>
      <c r="BP368" s="174"/>
      <c r="BQ368" s="174"/>
      <c r="BR368" s="174"/>
      <c r="BS368" s="174"/>
      <c r="BT368" s="174"/>
      <c r="BU368" s="174"/>
      <c r="BV368" s="174"/>
      <c r="BW368" s="174"/>
      <c r="BX368" s="174"/>
      <c r="BY368" s="174"/>
      <c r="BZ368" s="174"/>
      <c r="CA368" s="174"/>
      <c r="CB368" s="174"/>
      <c r="CC368" s="174"/>
      <c r="CD368" s="174"/>
      <c r="CE368" s="174"/>
      <c r="CF368" s="174"/>
      <c r="CG368" s="174"/>
      <c r="CH368" s="174"/>
      <c r="CI368" s="174"/>
      <c r="CJ368" s="174"/>
      <c r="CK368" s="174"/>
      <c r="CL368" s="174"/>
      <c r="CM368" s="174"/>
      <c r="CN368" s="174"/>
      <c r="CO368" s="174"/>
      <c r="CP368" s="174"/>
      <c r="CQ368" s="174"/>
      <c r="CR368" s="174"/>
      <c r="CS368" s="174"/>
      <c r="CT368" s="174"/>
      <c r="CU368" s="174"/>
      <c r="CV368" s="174"/>
      <c r="CW368" s="174"/>
      <c r="CX368" s="174"/>
      <c r="CY368" s="174"/>
      <c r="CZ368" s="174"/>
      <c r="DA368" s="174"/>
      <c r="DB368" s="174"/>
      <c r="DC368" s="174"/>
      <c r="DD368" s="174"/>
    </row>
    <row r="369" spans="1:108" s="160" customFormat="1" ht="24.95" customHeight="1">
      <c r="A369" s="72" t="s">
        <v>2784</v>
      </c>
      <c r="B369" s="75" t="str">
        <f>'Vehicle Level Data'!A320</f>
        <v>15.19</v>
      </c>
      <c r="C369" s="72" t="str">
        <f>INDEX('Vehicle Level Data'!B:B,MATCH('Vehicle Overview'!$B369,'Vehicle Level Data'!$A:$A,0))</f>
        <v xml:space="preserve"> Contribution 10 Amount</v>
      </c>
      <c r="D369" s="180" t="str">
        <f>IF(ISBLANK(INDEX('Vehicle Level Data'!D:D,MATCH('Vehicle Overview'!$B369,'Vehicle Level Data'!$A:$A,0))),"",INDEX('Vehicle Level Data'!D:D,MATCH('Vehicle Overview'!$B369,'Vehicle Level Data'!$A:$A,0)))</f>
        <v/>
      </c>
      <c r="E369" s="123"/>
      <c r="F369" s="123"/>
      <c r="G369" s="123"/>
      <c r="H369" s="170"/>
    </row>
    <row r="370" spans="1:108" s="163" customFormat="1" ht="24.95" customHeight="1">
      <c r="A370" s="74" t="s">
        <v>2785</v>
      </c>
      <c r="B370" s="73" t="str">
        <f>'Vehicle Level Data'!A321</f>
        <v>15.20</v>
      </c>
      <c r="C370" s="74" t="str">
        <f>INDEX('Vehicle Level Data'!B:B,MATCH('Vehicle Overview'!$B370,'Vehicle Level Data'!$A:$A,0))</f>
        <v xml:space="preserve"> Contribution 10 Date</v>
      </c>
      <c r="D370" s="209" t="str">
        <f>IF(ISBLANK(INDEX('Vehicle Level Data'!D:D,MATCH('Vehicle Overview'!$B370,'Vehicle Level Data'!$A:$A,0))),"",INDEX('Vehicle Level Data'!D:D,MATCH('Vehicle Overview'!$B370,'Vehicle Level Data'!$A:$A,0)))</f>
        <v/>
      </c>
      <c r="E370" s="126"/>
      <c r="F370" s="126"/>
      <c r="G370" s="126"/>
      <c r="H370" s="170"/>
      <c r="I370" s="174"/>
      <c r="K370" s="174"/>
      <c r="L370" s="174"/>
      <c r="M370" s="174"/>
      <c r="N370" s="174"/>
      <c r="O370" s="174"/>
      <c r="P370" s="174"/>
      <c r="Q370" s="174"/>
      <c r="R370" s="174"/>
      <c r="S370" s="174"/>
      <c r="T370" s="174"/>
      <c r="U370" s="174"/>
      <c r="V370" s="174"/>
      <c r="W370" s="174"/>
      <c r="X370" s="174"/>
      <c r="Y370" s="174"/>
      <c r="Z370" s="174"/>
      <c r="AA370" s="174"/>
      <c r="AB370" s="174"/>
      <c r="AC370" s="174"/>
      <c r="AD370" s="174"/>
      <c r="AE370" s="174"/>
      <c r="AF370" s="174"/>
      <c r="AG370" s="174"/>
      <c r="AH370" s="174"/>
      <c r="AI370" s="174"/>
      <c r="AJ370" s="174"/>
      <c r="AK370" s="174"/>
      <c r="AL370" s="174"/>
      <c r="AM370" s="174"/>
      <c r="AN370" s="174"/>
      <c r="AO370" s="174"/>
      <c r="AP370" s="174"/>
      <c r="AQ370" s="174"/>
      <c r="AR370" s="174"/>
      <c r="AS370" s="174"/>
      <c r="AT370" s="174"/>
      <c r="AU370" s="174"/>
      <c r="AV370" s="174"/>
      <c r="AW370" s="174"/>
      <c r="AX370" s="174"/>
      <c r="AY370" s="174"/>
      <c r="AZ370" s="174"/>
      <c r="BA370" s="174"/>
      <c r="BB370" s="174"/>
      <c r="BC370" s="174"/>
      <c r="BD370" s="174"/>
      <c r="BE370" s="174"/>
      <c r="BF370" s="174"/>
      <c r="BG370" s="174"/>
      <c r="BH370" s="174"/>
      <c r="BI370" s="174"/>
      <c r="BJ370" s="174"/>
      <c r="BK370" s="174"/>
      <c r="BL370" s="174"/>
      <c r="BM370" s="174"/>
      <c r="BN370" s="174"/>
      <c r="BO370" s="174"/>
      <c r="BP370" s="174"/>
      <c r="BQ370" s="174"/>
      <c r="BR370" s="174"/>
      <c r="BS370" s="174"/>
      <c r="BT370" s="174"/>
      <c r="BU370" s="174"/>
      <c r="BV370" s="174"/>
      <c r="BW370" s="174"/>
      <c r="BX370" s="174"/>
      <c r="BY370" s="174"/>
      <c r="BZ370" s="174"/>
      <c r="CA370" s="174"/>
      <c r="CB370" s="174"/>
      <c r="CC370" s="174"/>
      <c r="CD370" s="174"/>
      <c r="CE370" s="174"/>
      <c r="CF370" s="174"/>
      <c r="CG370" s="174"/>
      <c r="CH370" s="174"/>
      <c r="CI370" s="174"/>
      <c r="CJ370" s="174"/>
      <c r="CK370" s="174"/>
      <c r="CL370" s="174"/>
      <c r="CM370" s="174"/>
      <c r="CN370" s="174"/>
      <c r="CO370" s="174"/>
      <c r="CP370" s="174"/>
      <c r="CQ370" s="174"/>
      <c r="CR370" s="174"/>
      <c r="CS370" s="174"/>
      <c r="CT370" s="174"/>
      <c r="CU370" s="174"/>
      <c r="CV370" s="174"/>
      <c r="CW370" s="174"/>
      <c r="CX370" s="174"/>
      <c r="CY370" s="174"/>
      <c r="CZ370" s="174"/>
      <c r="DA370" s="174"/>
      <c r="DB370" s="174"/>
      <c r="DC370" s="174"/>
      <c r="DD370" s="174"/>
    </row>
    <row r="371" spans="1:108" s="160" customFormat="1" ht="24.95" customHeight="1">
      <c r="A371" s="72" t="s">
        <v>2786</v>
      </c>
      <c r="B371" s="75" t="str">
        <f>'Vehicle Level Data'!A322</f>
        <v>15.21</v>
      </c>
      <c r="C371" s="72" t="str">
        <f>INDEX('Vehicle Level Data'!B:B,MATCH('Vehicle Overview'!$B371,'Vehicle Level Data'!$A:$A,0))</f>
        <v>Redemption 1 Amount</v>
      </c>
      <c r="D371" s="180" t="str">
        <f>IF(ISBLANK(INDEX('Vehicle Level Data'!D:D,MATCH('Vehicle Overview'!$B371,'Vehicle Level Data'!$A:$A,0))),"",INDEX('Vehicle Level Data'!D:D,MATCH('Vehicle Overview'!$B371,'Vehicle Level Data'!$A:$A,0)))</f>
        <v/>
      </c>
      <c r="E371" s="123"/>
      <c r="F371" s="123"/>
      <c r="G371" s="123"/>
      <c r="H371" s="170"/>
    </row>
    <row r="372" spans="1:108" s="163" customFormat="1" ht="24.95" customHeight="1">
      <c r="A372" s="74" t="s">
        <v>2787</v>
      </c>
      <c r="B372" s="73" t="str">
        <f>'Vehicle Level Data'!A323</f>
        <v>15.22</v>
      </c>
      <c r="C372" s="74" t="str">
        <f>INDEX('Vehicle Level Data'!B:B,MATCH('Vehicle Overview'!$B372,'Vehicle Level Data'!$A:$A,0))</f>
        <v>Redemption 1 Date</v>
      </c>
      <c r="D372" s="209" t="str">
        <f>IF(ISBLANK(INDEX('Vehicle Level Data'!D:D,MATCH('Vehicle Overview'!$B372,'Vehicle Level Data'!$A:$A,0))),"",INDEX('Vehicle Level Data'!D:D,MATCH('Vehicle Overview'!$B372,'Vehicle Level Data'!$A:$A,0)))</f>
        <v/>
      </c>
      <c r="E372" s="126"/>
      <c r="F372" s="126"/>
      <c r="G372" s="126"/>
      <c r="H372" s="170"/>
      <c r="I372" s="174"/>
      <c r="K372" s="174"/>
      <c r="L372" s="174"/>
      <c r="M372" s="174"/>
      <c r="N372" s="174"/>
      <c r="O372" s="174"/>
      <c r="P372" s="174"/>
      <c r="Q372" s="174"/>
      <c r="R372" s="174"/>
      <c r="S372" s="174"/>
      <c r="T372" s="174"/>
      <c r="U372" s="174"/>
      <c r="V372" s="174"/>
      <c r="W372" s="174"/>
      <c r="X372" s="174"/>
      <c r="Y372" s="174"/>
      <c r="Z372" s="174"/>
      <c r="AA372" s="174"/>
      <c r="AB372" s="174"/>
      <c r="AC372" s="174"/>
      <c r="AD372" s="174"/>
      <c r="AE372" s="174"/>
      <c r="AF372" s="174"/>
      <c r="AG372" s="174"/>
      <c r="AH372" s="174"/>
      <c r="AI372" s="174"/>
      <c r="AJ372" s="174"/>
      <c r="AK372" s="174"/>
      <c r="AL372" s="174"/>
      <c r="AM372" s="174"/>
      <c r="AN372" s="174"/>
      <c r="AO372" s="174"/>
      <c r="AP372" s="174"/>
      <c r="AQ372" s="174"/>
      <c r="AR372" s="174"/>
      <c r="AS372" s="174"/>
      <c r="AT372" s="174"/>
      <c r="AU372" s="174"/>
      <c r="AV372" s="174"/>
      <c r="AW372" s="174"/>
      <c r="AX372" s="174"/>
      <c r="AY372" s="174"/>
      <c r="AZ372" s="174"/>
      <c r="BA372" s="174"/>
      <c r="BB372" s="174"/>
      <c r="BC372" s="174"/>
      <c r="BD372" s="174"/>
      <c r="BE372" s="174"/>
      <c r="BF372" s="174"/>
      <c r="BG372" s="174"/>
      <c r="BH372" s="174"/>
      <c r="BI372" s="174"/>
      <c r="BJ372" s="174"/>
      <c r="BK372" s="174"/>
      <c r="BL372" s="174"/>
      <c r="BM372" s="174"/>
      <c r="BN372" s="174"/>
      <c r="BO372" s="174"/>
      <c r="BP372" s="174"/>
      <c r="BQ372" s="174"/>
      <c r="BR372" s="174"/>
      <c r="BS372" s="174"/>
      <c r="BT372" s="174"/>
      <c r="BU372" s="174"/>
      <c r="BV372" s="174"/>
      <c r="BW372" s="174"/>
      <c r="BX372" s="174"/>
      <c r="BY372" s="174"/>
      <c r="BZ372" s="174"/>
      <c r="CA372" s="174"/>
      <c r="CB372" s="174"/>
      <c r="CC372" s="174"/>
      <c r="CD372" s="174"/>
      <c r="CE372" s="174"/>
      <c r="CF372" s="174"/>
      <c r="CG372" s="174"/>
      <c r="CH372" s="174"/>
      <c r="CI372" s="174"/>
      <c r="CJ372" s="174"/>
      <c r="CK372" s="174"/>
      <c r="CL372" s="174"/>
      <c r="CM372" s="174"/>
      <c r="CN372" s="174"/>
      <c r="CO372" s="174"/>
      <c r="CP372" s="174"/>
      <c r="CQ372" s="174"/>
      <c r="CR372" s="174"/>
      <c r="CS372" s="174"/>
      <c r="CT372" s="174"/>
      <c r="CU372" s="174"/>
      <c r="CV372" s="174"/>
      <c r="CW372" s="174"/>
      <c r="CX372" s="174"/>
      <c r="CY372" s="174"/>
      <c r="CZ372" s="174"/>
      <c r="DA372" s="174"/>
      <c r="DB372" s="174"/>
      <c r="DC372" s="174"/>
      <c r="DD372" s="174"/>
    </row>
    <row r="373" spans="1:108" s="160" customFormat="1" ht="24.95" customHeight="1">
      <c r="A373" s="72" t="s">
        <v>2788</v>
      </c>
      <c r="B373" s="75" t="str">
        <f>'Vehicle Level Data'!A324</f>
        <v>15.23</v>
      </c>
      <c r="C373" s="72" t="str">
        <f>INDEX('Vehicle Level Data'!B:B,MATCH('Vehicle Overview'!$B373,'Vehicle Level Data'!$A:$A,0))</f>
        <v>Redemption 2 Amount</v>
      </c>
      <c r="D373" s="180" t="str">
        <f>IF(ISBLANK(INDEX('Vehicle Level Data'!D:D,MATCH('Vehicle Overview'!$B373,'Vehicle Level Data'!$A:$A,0))),"",INDEX('Vehicle Level Data'!D:D,MATCH('Vehicle Overview'!$B373,'Vehicle Level Data'!$A:$A,0)))</f>
        <v/>
      </c>
      <c r="E373" s="123"/>
      <c r="F373" s="123"/>
      <c r="G373" s="123"/>
      <c r="H373" s="170"/>
    </row>
    <row r="374" spans="1:108" s="163" customFormat="1" ht="24.95" customHeight="1">
      <c r="A374" s="74" t="s">
        <v>2789</v>
      </c>
      <c r="B374" s="73" t="str">
        <f>'Vehicle Level Data'!A325</f>
        <v>15.24</v>
      </c>
      <c r="C374" s="74" t="str">
        <f>INDEX('Vehicle Level Data'!B:B,MATCH('Vehicle Overview'!$B374,'Vehicle Level Data'!$A:$A,0))</f>
        <v>Redemption 2 Date</v>
      </c>
      <c r="D374" s="209" t="str">
        <f>IF(ISBLANK(INDEX('Vehicle Level Data'!D:D,MATCH('Vehicle Overview'!$B374,'Vehicle Level Data'!$A:$A,0))),"",INDEX('Vehicle Level Data'!D:D,MATCH('Vehicle Overview'!$B374,'Vehicle Level Data'!$A:$A,0)))</f>
        <v/>
      </c>
      <c r="E374" s="126"/>
      <c r="F374" s="126"/>
      <c r="G374" s="126"/>
      <c r="H374" s="170"/>
      <c r="I374" s="174"/>
      <c r="K374" s="174"/>
      <c r="L374" s="174"/>
      <c r="M374" s="174"/>
      <c r="N374" s="174"/>
      <c r="O374" s="174"/>
      <c r="P374" s="174"/>
      <c r="Q374" s="174"/>
      <c r="R374" s="174"/>
      <c r="S374" s="174"/>
      <c r="T374" s="174"/>
      <c r="U374" s="174"/>
      <c r="V374" s="174"/>
      <c r="W374" s="174"/>
      <c r="X374" s="174"/>
      <c r="Y374" s="174"/>
      <c r="Z374" s="174"/>
      <c r="AA374" s="174"/>
      <c r="AB374" s="174"/>
      <c r="AC374" s="174"/>
      <c r="AD374" s="174"/>
      <c r="AE374" s="174"/>
      <c r="AF374" s="174"/>
      <c r="AG374" s="174"/>
      <c r="AH374" s="174"/>
      <c r="AI374" s="174"/>
      <c r="AJ374" s="174"/>
      <c r="AK374" s="174"/>
      <c r="AL374" s="174"/>
      <c r="AM374" s="174"/>
      <c r="AN374" s="174"/>
      <c r="AO374" s="174"/>
      <c r="AP374" s="174"/>
      <c r="AQ374" s="174"/>
      <c r="AR374" s="174"/>
      <c r="AS374" s="174"/>
      <c r="AT374" s="174"/>
      <c r="AU374" s="174"/>
      <c r="AV374" s="174"/>
      <c r="AW374" s="174"/>
      <c r="AX374" s="174"/>
      <c r="AY374" s="174"/>
      <c r="AZ374" s="174"/>
      <c r="BA374" s="174"/>
      <c r="BB374" s="174"/>
      <c r="BC374" s="174"/>
      <c r="BD374" s="174"/>
      <c r="BE374" s="174"/>
      <c r="BF374" s="174"/>
      <c r="BG374" s="174"/>
      <c r="BH374" s="174"/>
      <c r="BI374" s="174"/>
      <c r="BJ374" s="174"/>
      <c r="BK374" s="174"/>
      <c r="BL374" s="174"/>
      <c r="BM374" s="174"/>
      <c r="BN374" s="174"/>
      <c r="BO374" s="174"/>
      <c r="BP374" s="174"/>
      <c r="BQ374" s="174"/>
      <c r="BR374" s="174"/>
      <c r="BS374" s="174"/>
      <c r="BT374" s="174"/>
      <c r="BU374" s="174"/>
      <c r="BV374" s="174"/>
      <c r="BW374" s="174"/>
      <c r="BX374" s="174"/>
      <c r="BY374" s="174"/>
      <c r="BZ374" s="174"/>
      <c r="CA374" s="174"/>
      <c r="CB374" s="174"/>
      <c r="CC374" s="174"/>
      <c r="CD374" s="174"/>
      <c r="CE374" s="174"/>
      <c r="CF374" s="174"/>
      <c r="CG374" s="174"/>
      <c r="CH374" s="174"/>
      <c r="CI374" s="174"/>
      <c r="CJ374" s="174"/>
      <c r="CK374" s="174"/>
      <c r="CL374" s="174"/>
      <c r="CM374" s="174"/>
      <c r="CN374" s="174"/>
      <c r="CO374" s="174"/>
      <c r="CP374" s="174"/>
      <c r="CQ374" s="174"/>
      <c r="CR374" s="174"/>
      <c r="CS374" s="174"/>
      <c r="CT374" s="174"/>
      <c r="CU374" s="174"/>
      <c r="CV374" s="174"/>
      <c r="CW374" s="174"/>
      <c r="CX374" s="174"/>
      <c r="CY374" s="174"/>
      <c r="CZ374" s="174"/>
      <c r="DA374" s="174"/>
      <c r="DB374" s="174"/>
      <c r="DC374" s="174"/>
      <c r="DD374" s="174"/>
    </row>
    <row r="375" spans="1:108" s="160" customFormat="1" ht="24.95" customHeight="1">
      <c r="A375" s="72" t="s">
        <v>2790</v>
      </c>
      <c r="B375" s="75" t="str">
        <f>'Vehicle Level Data'!A326</f>
        <v>15.25</v>
      </c>
      <c r="C375" s="72" t="str">
        <f>INDEX('Vehicle Level Data'!B:B,MATCH('Vehicle Overview'!$B375,'Vehicle Level Data'!$A:$A,0))</f>
        <v>Redemption 3 Amount</v>
      </c>
      <c r="D375" s="180" t="str">
        <f>IF(ISBLANK(INDEX('Vehicle Level Data'!D:D,MATCH('Vehicle Overview'!$B375,'Vehicle Level Data'!$A:$A,0))),"",INDEX('Vehicle Level Data'!D:D,MATCH('Vehicle Overview'!$B375,'Vehicle Level Data'!$A:$A,0)))</f>
        <v/>
      </c>
      <c r="E375" s="123"/>
      <c r="F375" s="123"/>
      <c r="G375" s="123"/>
      <c r="H375" s="170"/>
    </row>
    <row r="376" spans="1:108" s="163" customFormat="1" ht="24.95" customHeight="1">
      <c r="A376" s="74" t="s">
        <v>2791</v>
      </c>
      <c r="B376" s="73" t="str">
        <f>'Vehicle Level Data'!A327</f>
        <v>15.26</v>
      </c>
      <c r="C376" s="74" t="str">
        <f>INDEX('Vehicle Level Data'!B:B,MATCH('Vehicle Overview'!$B376,'Vehicle Level Data'!$A:$A,0))</f>
        <v>Redemption 3 Date</v>
      </c>
      <c r="D376" s="209" t="str">
        <f>IF(ISBLANK(INDEX('Vehicle Level Data'!D:D,MATCH('Vehicle Overview'!$B376,'Vehicle Level Data'!$A:$A,0))),"",INDEX('Vehicle Level Data'!D:D,MATCH('Vehicle Overview'!$B376,'Vehicle Level Data'!$A:$A,0)))</f>
        <v/>
      </c>
      <c r="E376" s="126"/>
      <c r="F376" s="126"/>
      <c r="G376" s="126"/>
      <c r="H376" s="170"/>
      <c r="I376" s="174"/>
      <c r="K376" s="174"/>
      <c r="L376" s="174"/>
      <c r="M376" s="174"/>
      <c r="N376" s="174"/>
      <c r="O376" s="174"/>
      <c r="P376" s="174"/>
      <c r="Q376" s="174"/>
      <c r="R376" s="174"/>
      <c r="S376" s="174"/>
      <c r="T376" s="174"/>
      <c r="U376" s="174"/>
      <c r="V376" s="174"/>
      <c r="W376" s="174"/>
      <c r="X376" s="174"/>
      <c r="Y376" s="174"/>
      <c r="Z376" s="174"/>
      <c r="AA376" s="174"/>
      <c r="AB376" s="174"/>
      <c r="AC376" s="174"/>
      <c r="AD376" s="174"/>
      <c r="AE376" s="174"/>
      <c r="AF376" s="174"/>
      <c r="AG376" s="174"/>
      <c r="AH376" s="174"/>
      <c r="AI376" s="174"/>
      <c r="AJ376" s="174"/>
      <c r="AK376" s="174"/>
      <c r="AL376" s="174"/>
      <c r="AM376" s="174"/>
      <c r="AN376" s="174"/>
      <c r="AO376" s="174"/>
      <c r="AP376" s="174"/>
      <c r="AQ376" s="174"/>
      <c r="AR376" s="174"/>
      <c r="AS376" s="174"/>
      <c r="AT376" s="174"/>
      <c r="AU376" s="174"/>
      <c r="AV376" s="174"/>
      <c r="AW376" s="174"/>
      <c r="AX376" s="174"/>
      <c r="AY376" s="174"/>
      <c r="AZ376" s="174"/>
      <c r="BA376" s="174"/>
      <c r="BB376" s="174"/>
      <c r="BC376" s="174"/>
      <c r="BD376" s="174"/>
      <c r="BE376" s="174"/>
      <c r="BF376" s="174"/>
      <c r="BG376" s="174"/>
      <c r="BH376" s="174"/>
      <c r="BI376" s="174"/>
      <c r="BJ376" s="174"/>
      <c r="BK376" s="174"/>
      <c r="BL376" s="174"/>
      <c r="BM376" s="174"/>
      <c r="BN376" s="174"/>
      <c r="BO376" s="174"/>
      <c r="BP376" s="174"/>
      <c r="BQ376" s="174"/>
      <c r="BR376" s="174"/>
      <c r="BS376" s="174"/>
      <c r="BT376" s="174"/>
      <c r="BU376" s="174"/>
      <c r="BV376" s="174"/>
      <c r="BW376" s="174"/>
      <c r="BX376" s="174"/>
      <c r="BY376" s="174"/>
      <c r="BZ376" s="174"/>
      <c r="CA376" s="174"/>
      <c r="CB376" s="174"/>
      <c r="CC376" s="174"/>
      <c r="CD376" s="174"/>
      <c r="CE376" s="174"/>
      <c r="CF376" s="174"/>
      <c r="CG376" s="174"/>
      <c r="CH376" s="174"/>
      <c r="CI376" s="174"/>
      <c r="CJ376" s="174"/>
      <c r="CK376" s="174"/>
      <c r="CL376" s="174"/>
      <c r="CM376" s="174"/>
      <c r="CN376" s="174"/>
      <c r="CO376" s="174"/>
      <c r="CP376" s="174"/>
      <c r="CQ376" s="174"/>
      <c r="CR376" s="174"/>
      <c r="CS376" s="174"/>
      <c r="CT376" s="174"/>
      <c r="CU376" s="174"/>
      <c r="CV376" s="174"/>
      <c r="CW376" s="174"/>
      <c r="CX376" s="174"/>
      <c r="CY376" s="174"/>
      <c r="CZ376" s="174"/>
      <c r="DA376" s="174"/>
      <c r="DB376" s="174"/>
      <c r="DC376" s="174"/>
      <c r="DD376" s="174"/>
    </row>
    <row r="377" spans="1:108" s="160" customFormat="1" ht="24.95" customHeight="1">
      <c r="A377" s="72" t="s">
        <v>2792</v>
      </c>
      <c r="B377" s="75" t="str">
        <f>'Vehicle Level Data'!A328</f>
        <v>15.27</v>
      </c>
      <c r="C377" s="72" t="str">
        <f>INDEX('Vehicle Level Data'!B:B,MATCH('Vehicle Overview'!$B377,'Vehicle Level Data'!$A:$A,0))</f>
        <v>Redemption 4 Amount</v>
      </c>
      <c r="D377" s="180" t="str">
        <f>IF(ISBLANK(INDEX('Vehicle Level Data'!D:D,MATCH('Vehicle Overview'!$B377,'Vehicle Level Data'!$A:$A,0))),"",INDEX('Vehicle Level Data'!D:D,MATCH('Vehicle Overview'!$B377,'Vehicle Level Data'!$A:$A,0)))</f>
        <v/>
      </c>
      <c r="E377" s="123"/>
      <c r="F377" s="123"/>
      <c r="G377" s="123"/>
      <c r="H377" s="170"/>
    </row>
    <row r="378" spans="1:108" s="163" customFormat="1" ht="24.95" customHeight="1">
      <c r="A378" s="74" t="s">
        <v>2793</v>
      </c>
      <c r="B378" s="73" t="str">
        <f>'Vehicle Level Data'!A329</f>
        <v>15.28</v>
      </c>
      <c r="C378" s="74" t="str">
        <f>INDEX('Vehicle Level Data'!B:B,MATCH('Vehicle Overview'!$B378,'Vehicle Level Data'!$A:$A,0))</f>
        <v>Redemption 4 Date</v>
      </c>
      <c r="D378" s="209" t="str">
        <f>IF(ISBLANK(INDEX('Vehicle Level Data'!D:D,MATCH('Vehicle Overview'!$B378,'Vehicle Level Data'!$A:$A,0))),"",INDEX('Vehicle Level Data'!D:D,MATCH('Vehicle Overview'!$B378,'Vehicle Level Data'!$A:$A,0)))</f>
        <v/>
      </c>
      <c r="E378" s="126"/>
      <c r="F378" s="126"/>
      <c r="G378" s="126"/>
      <c r="H378" s="170"/>
      <c r="I378" s="174"/>
      <c r="K378" s="174"/>
      <c r="L378" s="174"/>
      <c r="M378" s="174"/>
      <c r="N378" s="174"/>
      <c r="O378" s="174"/>
      <c r="P378" s="174"/>
      <c r="Q378" s="174"/>
      <c r="R378" s="174"/>
      <c r="S378" s="174"/>
      <c r="T378" s="174"/>
      <c r="U378" s="174"/>
      <c r="V378" s="174"/>
      <c r="W378" s="174"/>
      <c r="X378" s="174"/>
      <c r="Y378" s="174"/>
      <c r="Z378" s="174"/>
      <c r="AA378" s="174"/>
      <c r="AB378" s="174"/>
      <c r="AC378" s="174"/>
      <c r="AD378" s="174"/>
      <c r="AE378" s="174"/>
      <c r="AF378" s="174"/>
      <c r="AG378" s="174"/>
      <c r="AH378" s="174"/>
      <c r="AI378" s="174"/>
      <c r="AJ378" s="174"/>
      <c r="AK378" s="174"/>
      <c r="AL378" s="174"/>
      <c r="AM378" s="174"/>
      <c r="AN378" s="174"/>
      <c r="AO378" s="174"/>
      <c r="AP378" s="174"/>
      <c r="AQ378" s="174"/>
      <c r="AR378" s="174"/>
      <c r="AS378" s="174"/>
      <c r="AT378" s="174"/>
      <c r="AU378" s="174"/>
      <c r="AV378" s="174"/>
      <c r="AW378" s="174"/>
      <c r="AX378" s="174"/>
      <c r="AY378" s="174"/>
      <c r="AZ378" s="174"/>
      <c r="BA378" s="174"/>
      <c r="BB378" s="174"/>
      <c r="BC378" s="174"/>
      <c r="BD378" s="174"/>
      <c r="BE378" s="174"/>
      <c r="BF378" s="174"/>
      <c r="BG378" s="174"/>
      <c r="BH378" s="174"/>
      <c r="BI378" s="174"/>
      <c r="BJ378" s="174"/>
      <c r="BK378" s="174"/>
      <c r="BL378" s="174"/>
      <c r="BM378" s="174"/>
      <c r="BN378" s="174"/>
      <c r="BO378" s="174"/>
      <c r="BP378" s="174"/>
      <c r="BQ378" s="174"/>
      <c r="BR378" s="174"/>
      <c r="BS378" s="174"/>
      <c r="BT378" s="174"/>
      <c r="BU378" s="174"/>
      <c r="BV378" s="174"/>
      <c r="BW378" s="174"/>
      <c r="BX378" s="174"/>
      <c r="BY378" s="174"/>
      <c r="BZ378" s="174"/>
      <c r="CA378" s="174"/>
      <c r="CB378" s="174"/>
      <c r="CC378" s="174"/>
      <c r="CD378" s="174"/>
      <c r="CE378" s="174"/>
      <c r="CF378" s="174"/>
      <c r="CG378" s="174"/>
      <c r="CH378" s="174"/>
      <c r="CI378" s="174"/>
      <c r="CJ378" s="174"/>
      <c r="CK378" s="174"/>
      <c r="CL378" s="174"/>
      <c r="CM378" s="174"/>
      <c r="CN378" s="174"/>
      <c r="CO378" s="174"/>
      <c r="CP378" s="174"/>
      <c r="CQ378" s="174"/>
      <c r="CR378" s="174"/>
      <c r="CS378" s="174"/>
      <c r="CT378" s="174"/>
      <c r="CU378" s="174"/>
      <c r="CV378" s="174"/>
      <c r="CW378" s="174"/>
      <c r="CX378" s="174"/>
      <c r="CY378" s="174"/>
      <c r="CZ378" s="174"/>
      <c r="DA378" s="174"/>
      <c r="DB378" s="174"/>
      <c r="DC378" s="174"/>
      <c r="DD378" s="174"/>
    </row>
    <row r="379" spans="1:108" s="160" customFormat="1" ht="24.95" customHeight="1">
      <c r="A379" s="72" t="s">
        <v>2794</v>
      </c>
      <c r="B379" s="75" t="str">
        <f>'Vehicle Level Data'!A330</f>
        <v>15.29</v>
      </c>
      <c r="C379" s="72" t="str">
        <f>INDEX('Vehicle Level Data'!B:B,MATCH('Vehicle Overview'!$B379,'Vehicle Level Data'!$A:$A,0))</f>
        <v>Redemption 5 Amount</v>
      </c>
      <c r="D379" s="180" t="str">
        <f>IF(ISBLANK(INDEX('Vehicle Level Data'!D:D,MATCH('Vehicle Overview'!$B379,'Vehicle Level Data'!$A:$A,0))),"",INDEX('Vehicle Level Data'!D:D,MATCH('Vehicle Overview'!$B379,'Vehicle Level Data'!$A:$A,0)))</f>
        <v/>
      </c>
      <c r="E379" s="123"/>
      <c r="F379" s="123"/>
      <c r="G379" s="123"/>
      <c r="H379" s="170"/>
    </row>
    <row r="380" spans="1:108" s="163" customFormat="1" ht="24.95" customHeight="1">
      <c r="A380" s="74" t="s">
        <v>2795</v>
      </c>
      <c r="B380" s="73" t="str">
        <f>'Vehicle Level Data'!A331</f>
        <v>15.30</v>
      </c>
      <c r="C380" s="74" t="str">
        <f>INDEX('Vehicle Level Data'!B:B,MATCH('Vehicle Overview'!$B380,'Vehicle Level Data'!$A:$A,0))</f>
        <v>Redemption 5 Date</v>
      </c>
      <c r="D380" s="209" t="str">
        <f>IF(ISBLANK(INDEX('Vehicle Level Data'!D:D,MATCH('Vehicle Overview'!$B380,'Vehicle Level Data'!$A:$A,0))),"",INDEX('Vehicle Level Data'!D:D,MATCH('Vehicle Overview'!$B380,'Vehicle Level Data'!$A:$A,0)))</f>
        <v/>
      </c>
      <c r="E380" s="126"/>
      <c r="F380" s="126"/>
      <c r="G380" s="126"/>
      <c r="H380" s="170"/>
      <c r="I380" s="174"/>
      <c r="K380" s="174"/>
      <c r="L380" s="174"/>
      <c r="M380" s="174"/>
      <c r="N380" s="174"/>
      <c r="O380" s="174"/>
      <c r="P380" s="174"/>
      <c r="Q380" s="174"/>
      <c r="R380" s="174"/>
      <c r="S380" s="174"/>
      <c r="T380" s="174"/>
      <c r="U380" s="174"/>
      <c r="V380" s="174"/>
      <c r="W380" s="174"/>
      <c r="X380" s="174"/>
      <c r="Y380" s="174"/>
      <c r="Z380" s="174"/>
      <c r="AA380" s="174"/>
      <c r="AB380" s="174"/>
      <c r="AC380" s="174"/>
      <c r="AD380" s="174"/>
      <c r="AE380" s="174"/>
      <c r="AF380" s="174"/>
      <c r="AG380" s="174"/>
      <c r="AH380" s="174"/>
      <c r="AI380" s="174"/>
      <c r="AJ380" s="174"/>
      <c r="AK380" s="174"/>
      <c r="AL380" s="174"/>
      <c r="AM380" s="174"/>
      <c r="AN380" s="174"/>
      <c r="AO380" s="174"/>
      <c r="AP380" s="174"/>
      <c r="AQ380" s="174"/>
      <c r="AR380" s="174"/>
      <c r="AS380" s="174"/>
      <c r="AT380" s="174"/>
      <c r="AU380" s="174"/>
      <c r="AV380" s="174"/>
      <c r="AW380" s="174"/>
      <c r="AX380" s="174"/>
      <c r="AY380" s="174"/>
      <c r="AZ380" s="174"/>
      <c r="BA380" s="174"/>
      <c r="BB380" s="174"/>
      <c r="BC380" s="174"/>
      <c r="BD380" s="174"/>
      <c r="BE380" s="174"/>
      <c r="BF380" s="174"/>
      <c r="BG380" s="174"/>
      <c r="BH380" s="174"/>
      <c r="BI380" s="174"/>
      <c r="BJ380" s="174"/>
      <c r="BK380" s="174"/>
      <c r="BL380" s="174"/>
      <c r="BM380" s="174"/>
      <c r="BN380" s="174"/>
      <c r="BO380" s="174"/>
      <c r="BP380" s="174"/>
      <c r="BQ380" s="174"/>
      <c r="BR380" s="174"/>
      <c r="BS380" s="174"/>
      <c r="BT380" s="174"/>
      <c r="BU380" s="174"/>
      <c r="BV380" s="174"/>
      <c r="BW380" s="174"/>
      <c r="BX380" s="174"/>
      <c r="BY380" s="174"/>
      <c r="BZ380" s="174"/>
      <c r="CA380" s="174"/>
      <c r="CB380" s="174"/>
      <c r="CC380" s="174"/>
      <c r="CD380" s="174"/>
      <c r="CE380" s="174"/>
      <c r="CF380" s="174"/>
      <c r="CG380" s="174"/>
      <c r="CH380" s="174"/>
      <c r="CI380" s="174"/>
      <c r="CJ380" s="174"/>
      <c r="CK380" s="174"/>
      <c r="CL380" s="174"/>
      <c r="CM380" s="174"/>
      <c r="CN380" s="174"/>
      <c r="CO380" s="174"/>
      <c r="CP380" s="174"/>
      <c r="CQ380" s="174"/>
      <c r="CR380" s="174"/>
      <c r="CS380" s="174"/>
      <c r="CT380" s="174"/>
      <c r="CU380" s="174"/>
      <c r="CV380" s="174"/>
      <c r="CW380" s="174"/>
      <c r="CX380" s="174"/>
      <c r="CY380" s="174"/>
      <c r="CZ380" s="174"/>
      <c r="DA380" s="174"/>
      <c r="DB380" s="174"/>
      <c r="DC380" s="174"/>
      <c r="DD380" s="174"/>
    </row>
    <row r="381" spans="1:108" s="160" customFormat="1" ht="24.95" customHeight="1">
      <c r="A381" s="72" t="s">
        <v>2796</v>
      </c>
      <c r="B381" s="75" t="str">
        <f>'Vehicle Level Data'!A332</f>
        <v>15.31</v>
      </c>
      <c r="C381" s="72" t="str">
        <f>INDEX('Vehicle Level Data'!B:B,MATCH('Vehicle Overview'!$B381,'Vehicle Level Data'!$A:$A,0))</f>
        <v>Redemption 6 Amount</v>
      </c>
      <c r="D381" s="180" t="str">
        <f>IF(ISBLANK(INDEX('Vehicle Level Data'!D:D,MATCH('Vehicle Overview'!$B381,'Vehicle Level Data'!$A:$A,0))),"",INDEX('Vehicle Level Data'!D:D,MATCH('Vehicle Overview'!$B381,'Vehicle Level Data'!$A:$A,0)))</f>
        <v/>
      </c>
      <c r="E381" s="123"/>
      <c r="F381" s="123"/>
      <c r="G381" s="123"/>
      <c r="H381" s="170"/>
    </row>
    <row r="382" spans="1:108" s="163" customFormat="1" ht="24.95" customHeight="1">
      <c r="A382" s="74" t="s">
        <v>2797</v>
      </c>
      <c r="B382" s="73" t="str">
        <f>'Vehicle Level Data'!A333</f>
        <v>15.32</v>
      </c>
      <c r="C382" s="74" t="str">
        <f>INDEX('Vehicle Level Data'!B:B,MATCH('Vehicle Overview'!$B382,'Vehicle Level Data'!$A:$A,0))</f>
        <v>Redemption 6 Date</v>
      </c>
      <c r="D382" s="209" t="str">
        <f>IF(ISBLANK(INDEX('Vehicle Level Data'!D:D,MATCH('Vehicle Overview'!$B382,'Vehicle Level Data'!$A:$A,0))),"",INDEX('Vehicle Level Data'!D:D,MATCH('Vehicle Overview'!$B382,'Vehicle Level Data'!$A:$A,0)))</f>
        <v/>
      </c>
      <c r="E382" s="126"/>
      <c r="F382" s="126"/>
      <c r="G382" s="126"/>
      <c r="H382" s="170"/>
      <c r="I382" s="174"/>
      <c r="K382" s="174"/>
      <c r="L382" s="174"/>
      <c r="M382" s="174"/>
      <c r="N382" s="174"/>
      <c r="O382" s="174"/>
      <c r="P382" s="174"/>
      <c r="Q382" s="174"/>
      <c r="R382" s="174"/>
      <c r="S382" s="174"/>
      <c r="T382" s="174"/>
      <c r="U382" s="174"/>
      <c r="V382" s="174"/>
      <c r="W382" s="174"/>
      <c r="X382" s="174"/>
      <c r="Y382" s="174"/>
      <c r="Z382" s="174"/>
      <c r="AA382" s="174"/>
      <c r="AB382" s="174"/>
      <c r="AC382" s="174"/>
      <c r="AD382" s="174"/>
      <c r="AE382" s="174"/>
      <c r="AF382" s="174"/>
      <c r="AG382" s="174"/>
      <c r="AH382" s="174"/>
      <c r="AI382" s="174"/>
      <c r="AJ382" s="174"/>
      <c r="AK382" s="174"/>
      <c r="AL382" s="174"/>
      <c r="AM382" s="174"/>
      <c r="AN382" s="174"/>
      <c r="AO382" s="174"/>
      <c r="AP382" s="174"/>
      <c r="AQ382" s="174"/>
      <c r="AR382" s="174"/>
      <c r="AS382" s="174"/>
      <c r="AT382" s="174"/>
      <c r="AU382" s="174"/>
      <c r="AV382" s="174"/>
      <c r="AW382" s="174"/>
      <c r="AX382" s="174"/>
      <c r="AY382" s="174"/>
      <c r="AZ382" s="174"/>
      <c r="BA382" s="174"/>
      <c r="BB382" s="174"/>
      <c r="BC382" s="174"/>
      <c r="BD382" s="174"/>
      <c r="BE382" s="174"/>
      <c r="BF382" s="174"/>
      <c r="BG382" s="174"/>
      <c r="BH382" s="174"/>
      <c r="BI382" s="174"/>
      <c r="BJ382" s="174"/>
      <c r="BK382" s="174"/>
      <c r="BL382" s="174"/>
      <c r="BM382" s="174"/>
      <c r="BN382" s="174"/>
      <c r="BO382" s="174"/>
      <c r="BP382" s="174"/>
      <c r="BQ382" s="174"/>
      <c r="BR382" s="174"/>
      <c r="BS382" s="174"/>
      <c r="BT382" s="174"/>
      <c r="BU382" s="174"/>
      <c r="BV382" s="174"/>
      <c r="BW382" s="174"/>
      <c r="BX382" s="174"/>
      <c r="BY382" s="174"/>
      <c r="BZ382" s="174"/>
      <c r="CA382" s="174"/>
      <c r="CB382" s="174"/>
      <c r="CC382" s="174"/>
      <c r="CD382" s="174"/>
      <c r="CE382" s="174"/>
      <c r="CF382" s="174"/>
      <c r="CG382" s="174"/>
      <c r="CH382" s="174"/>
      <c r="CI382" s="174"/>
      <c r="CJ382" s="174"/>
      <c r="CK382" s="174"/>
      <c r="CL382" s="174"/>
      <c r="CM382" s="174"/>
      <c r="CN382" s="174"/>
      <c r="CO382" s="174"/>
      <c r="CP382" s="174"/>
      <c r="CQ382" s="174"/>
      <c r="CR382" s="174"/>
      <c r="CS382" s="174"/>
      <c r="CT382" s="174"/>
      <c r="CU382" s="174"/>
      <c r="CV382" s="174"/>
      <c r="CW382" s="174"/>
      <c r="CX382" s="174"/>
      <c r="CY382" s="174"/>
      <c r="CZ382" s="174"/>
      <c r="DA382" s="174"/>
      <c r="DB382" s="174"/>
      <c r="DC382" s="174"/>
      <c r="DD382" s="174"/>
    </row>
    <row r="383" spans="1:108" s="160" customFormat="1" ht="24.95" customHeight="1">
      <c r="A383" s="72" t="s">
        <v>2798</v>
      </c>
      <c r="B383" s="75" t="str">
        <f>'Vehicle Level Data'!A334</f>
        <v>15.33</v>
      </c>
      <c r="C383" s="72" t="str">
        <f>INDEX('Vehicle Level Data'!B:B,MATCH('Vehicle Overview'!$B383,'Vehicle Level Data'!$A:$A,0))</f>
        <v>Redemption 7 Amount</v>
      </c>
      <c r="D383" s="180" t="str">
        <f>IF(ISBLANK(INDEX('Vehicle Level Data'!D:D,MATCH('Vehicle Overview'!$B383,'Vehicle Level Data'!$A:$A,0))),"",INDEX('Vehicle Level Data'!D:D,MATCH('Vehicle Overview'!$B383,'Vehicle Level Data'!$A:$A,0)))</f>
        <v/>
      </c>
      <c r="E383" s="123"/>
      <c r="F383" s="123"/>
      <c r="G383" s="123"/>
      <c r="H383" s="170"/>
    </row>
    <row r="384" spans="1:108" s="163" customFormat="1" ht="24.95" customHeight="1">
      <c r="A384" s="74" t="s">
        <v>2799</v>
      </c>
      <c r="B384" s="73" t="str">
        <f>'Vehicle Level Data'!A335</f>
        <v>15.34</v>
      </c>
      <c r="C384" s="74" t="str">
        <f>INDEX('Vehicle Level Data'!B:B,MATCH('Vehicle Overview'!$B384,'Vehicle Level Data'!$A:$A,0))</f>
        <v>Redemption 7 Date</v>
      </c>
      <c r="D384" s="209" t="str">
        <f>IF(ISBLANK(INDEX('Vehicle Level Data'!D:D,MATCH('Vehicle Overview'!$B384,'Vehicle Level Data'!$A:$A,0))),"",INDEX('Vehicle Level Data'!D:D,MATCH('Vehicle Overview'!$B384,'Vehicle Level Data'!$A:$A,0)))</f>
        <v/>
      </c>
      <c r="E384" s="126"/>
      <c r="F384" s="126"/>
      <c r="G384" s="126"/>
      <c r="H384" s="170"/>
      <c r="I384" s="174"/>
      <c r="K384" s="174"/>
      <c r="L384" s="174"/>
      <c r="M384" s="174"/>
      <c r="N384" s="174"/>
      <c r="O384" s="174"/>
      <c r="P384" s="174"/>
      <c r="Q384" s="174"/>
      <c r="R384" s="174"/>
      <c r="S384" s="174"/>
      <c r="T384" s="174"/>
      <c r="U384" s="174"/>
      <c r="V384" s="174"/>
      <c r="W384" s="174"/>
      <c r="X384" s="174"/>
      <c r="Y384" s="174"/>
      <c r="Z384" s="174"/>
      <c r="AA384" s="174"/>
      <c r="AB384" s="174"/>
      <c r="AC384" s="174"/>
      <c r="AD384" s="174"/>
      <c r="AE384" s="174"/>
      <c r="AF384" s="174"/>
      <c r="AG384" s="174"/>
      <c r="AH384" s="174"/>
      <c r="AI384" s="174"/>
      <c r="AJ384" s="174"/>
      <c r="AK384" s="174"/>
      <c r="AL384" s="174"/>
      <c r="AM384" s="174"/>
      <c r="AN384" s="174"/>
      <c r="AO384" s="174"/>
      <c r="AP384" s="174"/>
      <c r="AQ384" s="174"/>
      <c r="AR384" s="174"/>
      <c r="AS384" s="174"/>
      <c r="AT384" s="174"/>
      <c r="AU384" s="174"/>
      <c r="AV384" s="174"/>
      <c r="AW384" s="174"/>
      <c r="AX384" s="174"/>
      <c r="AY384" s="174"/>
      <c r="AZ384" s="174"/>
      <c r="BA384" s="174"/>
      <c r="BB384" s="174"/>
      <c r="BC384" s="174"/>
      <c r="BD384" s="174"/>
      <c r="BE384" s="174"/>
      <c r="BF384" s="174"/>
      <c r="BG384" s="174"/>
      <c r="BH384" s="174"/>
      <c r="BI384" s="174"/>
      <c r="BJ384" s="174"/>
      <c r="BK384" s="174"/>
      <c r="BL384" s="174"/>
      <c r="BM384" s="174"/>
      <c r="BN384" s="174"/>
      <c r="BO384" s="174"/>
      <c r="BP384" s="174"/>
      <c r="BQ384" s="174"/>
      <c r="BR384" s="174"/>
      <c r="BS384" s="174"/>
      <c r="BT384" s="174"/>
      <c r="BU384" s="174"/>
      <c r="BV384" s="174"/>
      <c r="BW384" s="174"/>
      <c r="BX384" s="174"/>
      <c r="BY384" s="174"/>
      <c r="BZ384" s="174"/>
      <c r="CA384" s="174"/>
      <c r="CB384" s="174"/>
      <c r="CC384" s="174"/>
      <c r="CD384" s="174"/>
      <c r="CE384" s="174"/>
      <c r="CF384" s="174"/>
      <c r="CG384" s="174"/>
      <c r="CH384" s="174"/>
      <c r="CI384" s="174"/>
      <c r="CJ384" s="174"/>
      <c r="CK384" s="174"/>
      <c r="CL384" s="174"/>
      <c r="CM384" s="174"/>
      <c r="CN384" s="174"/>
      <c r="CO384" s="174"/>
      <c r="CP384" s="174"/>
      <c r="CQ384" s="174"/>
      <c r="CR384" s="174"/>
      <c r="CS384" s="174"/>
      <c r="CT384" s="174"/>
      <c r="CU384" s="174"/>
      <c r="CV384" s="174"/>
      <c r="CW384" s="174"/>
      <c r="CX384" s="174"/>
      <c r="CY384" s="174"/>
      <c r="CZ384" s="174"/>
      <c r="DA384" s="174"/>
      <c r="DB384" s="174"/>
      <c r="DC384" s="174"/>
      <c r="DD384" s="174"/>
    </row>
    <row r="385" spans="1:108" s="160" customFormat="1" ht="24.95" customHeight="1">
      <c r="A385" s="72" t="s">
        <v>2800</v>
      </c>
      <c r="B385" s="75" t="str">
        <f>'Vehicle Level Data'!A336</f>
        <v>15.35</v>
      </c>
      <c r="C385" s="72" t="str">
        <f>INDEX('Vehicle Level Data'!B:B,MATCH('Vehicle Overview'!$B385,'Vehicle Level Data'!$A:$A,0))</f>
        <v>Redemption 8 Amount</v>
      </c>
      <c r="D385" s="180" t="str">
        <f>IF(ISBLANK(INDEX('Vehicle Level Data'!D:D,MATCH('Vehicle Overview'!$B385,'Vehicle Level Data'!$A:$A,0))),"",INDEX('Vehicle Level Data'!D:D,MATCH('Vehicle Overview'!$B385,'Vehicle Level Data'!$A:$A,0)))</f>
        <v/>
      </c>
      <c r="E385" s="123"/>
      <c r="F385" s="123"/>
      <c r="G385" s="123"/>
      <c r="H385" s="170"/>
    </row>
    <row r="386" spans="1:108" s="163" customFormat="1" ht="24.95" customHeight="1">
      <c r="A386" s="74" t="s">
        <v>2801</v>
      </c>
      <c r="B386" s="73" t="str">
        <f>'Vehicle Level Data'!A337</f>
        <v>15.36</v>
      </c>
      <c r="C386" s="74" t="str">
        <f>INDEX('Vehicle Level Data'!B:B,MATCH('Vehicle Overview'!$B386,'Vehicle Level Data'!$A:$A,0))</f>
        <v>Redemption 8 Date</v>
      </c>
      <c r="D386" s="209" t="str">
        <f>IF(ISBLANK(INDEX('Vehicle Level Data'!D:D,MATCH('Vehicle Overview'!$B386,'Vehicle Level Data'!$A:$A,0))),"",INDEX('Vehicle Level Data'!D:D,MATCH('Vehicle Overview'!$B386,'Vehicle Level Data'!$A:$A,0)))</f>
        <v/>
      </c>
      <c r="E386" s="126"/>
      <c r="F386" s="126"/>
      <c r="G386" s="126"/>
      <c r="H386" s="170"/>
      <c r="I386" s="174"/>
      <c r="K386" s="174"/>
      <c r="L386" s="174"/>
      <c r="M386" s="174"/>
      <c r="N386" s="174"/>
      <c r="O386" s="174"/>
      <c r="P386" s="174"/>
      <c r="Q386" s="174"/>
      <c r="R386" s="174"/>
      <c r="S386" s="174"/>
      <c r="T386" s="174"/>
      <c r="U386" s="174"/>
      <c r="V386" s="174"/>
      <c r="W386" s="174"/>
      <c r="X386" s="174"/>
      <c r="Y386" s="174"/>
      <c r="Z386" s="174"/>
      <c r="AA386" s="174"/>
      <c r="AB386" s="174"/>
      <c r="AC386" s="174"/>
      <c r="AD386" s="174"/>
      <c r="AE386" s="174"/>
      <c r="AF386" s="174"/>
      <c r="AG386" s="174"/>
      <c r="AH386" s="174"/>
      <c r="AI386" s="174"/>
      <c r="AJ386" s="174"/>
      <c r="AK386" s="174"/>
      <c r="AL386" s="174"/>
      <c r="AM386" s="174"/>
      <c r="AN386" s="174"/>
      <c r="AO386" s="174"/>
      <c r="AP386" s="174"/>
      <c r="AQ386" s="174"/>
      <c r="AR386" s="174"/>
      <c r="AS386" s="174"/>
      <c r="AT386" s="174"/>
      <c r="AU386" s="174"/>
      <c r="AV386" s="174"/>
      <c r="AW386" s="174"/>
      <c r="AX386" s="174"/>
      <c r="AY386" s="174"/>
      <c r="AZ386" s="174"/>
      <c r="BA386" s="174"/>
      <c r="BB386" s="174"/>
      <c r="BC386" s="174"/>
      <c r="BD386" s="174"/>
      <c r="BE386" s="174"/>
      <c r="BF386" s="174"/>
      <c r="BG386" s="174"/>
      <c r="BH386" s="174"/>
      <c r="BI386" s="174"/>
      <c r="BJ386" s="174"/>
      <c r="BK386" s="174"/>
      <c r="BL386" s="174"/>
      <c r="BM386" s="174"/>
      <c r="BN386" s="174"/>
      <c r="BO386" s="174"/>
      <c r="BP386" s="174"/>
      <c r="BQ386" s="174"/>
      <c r="BR386" s="174"/>
      <c r="BS386" s="174"/>
      <c r="BT386" s="174"/>
      <c r="BU386" s="174"/>
      <c r="BV386" s="174"/>
      <c r="BW386" s="174"/>
      <c r="BX386" s="174"/>
      <c r="BY386" s="174"/>
      <c r="BZ386" s="174"/>
      <c r="CA386" s="174"/>
      <c r="CB386" s="174"/>
      <c r="CC386" s="174"/>
      <c r="CD386" s="174"/>
      <c r="CE386" s="174"/>
      <c r="CF386" s="174"/>
      <c r="CG386" s="174"/>
      <c r="CH386" s="174"/>
      <c r="CI386" s="174"/>
      <c r="CJ386" s="174"/>
      <c r="CK386" s="174"/>
      <c r="CL386" s="174"/>
      <c r="CM386" s="174"/>
      <c r="CN386" s="174"/>
      <c r="CO386" s="174"/>
      <c r="CP386" s="174"/>
      <c r="CQ386" s="174"/>
      <c r="CR386" s="174"/>
      <c r="CS386" s="174"/>
      <c r="CT386" s="174"/>
      <c r="CU386" s="174"/>
      <c r="CV386" s="174"/>
      <c r="CW386" s="174"/>
      <c r="CX386" s="174"/>
      <c r="CY386" s="174"/>
      <c r="CZ386" s="174"/>
      <c r="DA386" s="174"/>
      <c r="DB386" s="174"/>
      <c r="DC386" s="174"/>
      <c r="DD386" s="174"/>
    </row>
    <row r="387" spans="1:108" s="160" customFormat="1" ht="24.95" customHeight="1">
      <c r="A387" s="72" t="s">
        <v>2802</v>
      </c>
      <c r="B387" s="75" t="str">
        <f>'Vehicle Level Data'!A338</f>
        <v>15.37</v>
      </c>
      <c r="C387" s="72" t="str">
        <f>INDEX('Vehicle Level Data'!B:B,MATCH('Vehicle Overview'!$B387,'Vehicle Level Data'!$A:$A,0))</f>
        <v>Redemption 9 Amount</v>
      </c>
      <c r="D387" s="180" t="str">
        <f>IF(ISBLANK(INDEX('Vehicle Level Data'!D:D,MATCH('Vehicle Overview'!$B387,'Vehicle Level Data'!$A:$A,0))),"",INDEX('Vehicle Level Data'!D:D,MATCH('Vehicle Overview'!$B387,'Vehicle Level Data'!$A:$A,0)))</f>
        <v/>
      </c>
      <c r="E387" s="123"/>
      <c r="F387" s="123"/>
      <c r="G387" s="123"/>
      <c r="H387" s="170"/>
    </row>
    <row r="388" spans="1:108" s="163" customFormat="1" ht="24.95" customHeight="1">
      <c r="A388" s="74" t="s">
        <v>2803</v>
      </c>
      <c r="B388" s="73" t="str">
        <f>'Vehicle Level Data'!A339</f>
        <v>15.38</v>
      </c>
      <c r="C388" s="74" t="str">
        <f>INDEX('Vehicle Level Data'!B:B,MATCH('Vehicle Overview'!$B388,'Vehicle Level Data'!$A:$A,0))</f>
        <v>Redemption 9 Date</v>
      </c>
      <c r="D388" s="209" t="str">
        <f>IF(ISBLANK(INDEX('Vehicle Level Data'!D:D,MATCH('Vehicle Overview'!$B388,'Vehicle Level Data'!$A:$A,0))),"",INDEX('Vehicle Level Data'!D:D,MATCH('Vehicle Overview'!$B388,'Vehicle Level Data'!$A:$A,0)))</f>
        <v/>
      </c>
      <c r="E388" s="126"/>
      <c r="F388" s="126"/>
      <c r="G388" s="126"/>
      <c r="H388" s="170"/>
      <c r="I388" s="174"/>
      <c r="K388" s="174"/>
      <c r="L388" s="174"/>
      <c r="M388" s="174"/>
      <c r="N388" s="174"/>
      <c r="O388" s="174"/>
      <c r="P388" s="174"/>
      <c r="Q388" s="174"/>
      <c r="R388" s="174"/>
      <c r="S388" s="174"/>
      <c r="T388" s="174"/>
      <c r="U388" s="174"/>
      <c r="V388" s="174"/>
      <c r="W388" s="174"/>
      <c r="X388" s="174"/>
      <c r="Y388" s="174"/>
      <c r="Z388" s="174"/>
      <c r="AA388" s="174"/>
      <c r="AB388" s="174"/>
      <c r="AC388" s="174"/>
      <c r="AD388" s="174"/>
      <c r="AE388" s="174"/>
      <c r="AF388" s="174"/>
      <c r="AG388" s="174"/>
      <c r="AH388" s="174"/>
      <c r="AI388" s="174"/>
      <c r="AJ388" s="174"/>
      <c r="AK388" s="174"/>
      <c r="AL388" s="174"/>
      <c r="AM388" s="174"/>
      <c r="AN388" s="174"/>
      <c r="AO388" s="174"/>
      <c r="AP388" s="174"/>
      <c r="AQ388" s="174"/>
      <c r="AR388" s="174"/>
      <c r="AS388" s="174"/>
      <c r="AT388" s="174"/>
      <c r="AU388" s="174"/>
      <c r="AV388" s="174"/>
      <c r="AW388" s="174"/>
      <c r="AX388" s="174"/>
      <c r="AY388" s="174"/>
      <c r="AZ388" s="174"/>
      <c r="BA388" s="174"/>
      <c r="BB388" s="174"/>
      <c r="BC388" s="174"/>
      <c r="BD388" s="174"/>
      <c r="BE388" s="174"/>
      <c r="BF388" s="174"/>
      <c r="BG388" s="174"/>
      <c r="BH388" s="174"/>
      <c r="BI388" s="174"/>
      <c r="BJ388" s="174"/>
      <c r="BK388" s="174"/>
      <c r="BL388" s="174"/>
      <c r="BM388" s="174"/>
      <c r="BN388" s="174"/>
      <c r="BO388" s="174"/>
      <c r="BP388" s="174"/>
      <c r="BQ388" s="174"/>
      <c r="BR388" s="174"/>
      <c r="BS388" s="174"/>
      <c r="BT388" s="174"/>
      <c r="BU388" s="174"/>
      <c r="BV388" s="174"/>
      <c r="BW388" s="174"/>
      <c r="BX388" s="174"/>
      <c r="BY388" s="174"/>
      <c r="BZ388" s="174"/>
      <c r="CA388" s="174"/>
      <c r="CB388" s="174"/>
      <c r="CC388" s="174"/>
      <c r="CD388" s="174"/>
      <c r="CE388" s="174"/>
      <c r="CF388" s="174"/>
      <c r="CG388" s="174"/>
      <c r="CH388" s="174"/>
      <c r="CI388" s="174"/>
      <c r="CJ388" s="174"/>
      <c r="CK388" s="174"/>
      <c r="CL388" s="174"/>
      <c r="CM388" s="174"/>
      <c r="CN388" s="174"/>
      <c r="CO388" s="174"/>
      <c r="CP388" s="174"/>
      <c r="CQ388" s="174"/>
      <c r="CR388" s="174"/>
      <c r="CS388" s="174"/>
      <c r="CT388" s="174"/>
      <c r="CU388" s="174"/>
      <c r="CV388" s="174"/>
      <c r="CW388" s="174"/>
      <c r="CX388" s="174"/>
      <c r="CY388" s="174"/>
      <c r="CZ388" s="174"/>
      <c r="DA388" s="174"/>
      <c r="DB388" s="174"/>
      <c r="DC388" s="174"/>
      <c r="DD388" s="174"/>
    </row>
    <row r="389" spans="1:108" s="160" customFormat="1" ht="24.95" customHeight="1">
      <c r="A389" s="72" t="s">
        <v>2804</v>
      </c>
      <c r="B389" s="75" t="str">
        <f>'Vehicle Level Data'!A340</f>
        <v>15.39</v>
      </c>
      <c r="C389" s="72" t="str">
        <f>INDEX('Vehicle Level Data'!B:B,MATCH('Vehicle Overview'!$B389,'Vehicle Level Data'!$A:$A,0))</f>
        <v>Redemption 10 Amount</v>
      </c>
      <c r="D389" s="180" t="str">
        <f>IF(ISBLANK(INDEX('Vehicle Level Data'!D:D,MATCH('Vehicle Overview'!$B389,'Vehicle Level Data'!$A:$A,0))),"",INDEX('Vehicle Level Data'!D:D,MATCH('Vehicle Overview'!$B389,'Vehicle Level Data'!$A:$A,0)))</f>
        <v/>
      </c>
      <c r="E389" s="123"/>
      <c r="F389" s="123"/>
      <c r="G389" s="123"/>
      <c r="H389" s="170"/>
    </row>
    <row r="390" spans="1:108" s="163" customFormat="1" ht="24.95" customHeight="1">
      <c r="A390" s="74" t="s">
        <v>2805</v>
      </c>
      <c r="B390" s="73" t="str">
        <f>'Vehicle Level Data'!A341</f>
        <v>15.40</v>
      </c>
      <c r="C390" s="74" t="str">
        <f>INDEX('Vehicle Level Data'!B:B,MATCH('Vehicle Overview'!$B390,'Vehicle Level Data'!$A:$A,0))</f>
        <v>Redemption 10 Date</v>
      </c>
      <c r="D390" s="209" t="str">
        <f>IF(ISBLANK(INDEX('Vehicle Level Data'!D:D,MATCH('Vehicle Overview'!$B390,'Vehicle Level Data'!$A:$A,0))),"",INDEX('Vehicle Level Data'!D:D,MATCH('Vehicle Overview'!$B390,'Vehicle Level Data'!$A:$A,0)))</f>
        <v/>
      </c>
      <c r="E390" s="126"/>
      <c r="F390" s="126"/>
      <c r="G390" s="126"/>
      <c r="H390" s="170"/>
      <c r="I390" s="174"/>
      <c r="K390" s="174"/>
      <c r="L390" s="174"/>
      <c r="M390" s="174"/>
      <c r="N390" s="174"/>
      <c r="O390" s="174"/>
      <c r="P390" s="174"/>
      <c r="Q390" s="174"/>
      <c r="R390" s="174"/>
      <c r="S390" s="174"/>
      <c r="T390" s="174"/>
      <c r="U390" s="174"/>
      <c r="V390" s="174"/>
      <c r="W390" s="174"/>
      <c r="X390" s="174"/>
      <c r="Y390" s="174"/>
      <c r="Z390" s="174"/>
      <c r="AA390" s="174"/>
      <c r="AB390" s="174"/>
      <c r="AC390" s="174"/>
      <c r="AD390" s="174"/>
      <c r="AE390" s="174"/>
      <c r="AF390" s="174"/>
      <c r="AG390" s="174"/>
      <c r="AH390" s="174"/>
      <c r="AI390" s="174"/>
      <c r="AJ390" s="174"/>
      <c r="AK390" s="174"/>
      <c r="AL390" s="174"/>
      <c r="AM390" s="174"/>
      <c r="AN390" s="174"/>
      <c r="AO390" s="174"/>
      <c r="AP390" s="174"/>
      <c r="AQ390" s="174"/>
      <c r="AR390" s="174"/>
      <c r="AS390" s="174"/>
      <c r="AT390" s="174"/>
      <c r="AU390" s="174"/>
      <c r="AV390" s="174"/>
      <c r="AW390" s="174"/>
      <c r="AX390" s="174"/>
      <c r="AY390" s="174"/>
      <c r="AZ390" s="174"/>
      <c r="BA390" s="174"/>
      <c r="BB390" s="174"/>
      <c r="BC390" s="174"/>
      <c r="BD390" s="174"/>
      <c r="BE390" s="174"/>
      <c r="BF390" s="174"/>
      <c r="BG390" s="174"/>
      <c r="BH390" s="174"/>
      <c r="BI390" s="174"/>
      <c r="BJ390" s="174"/>
      <c r="BK390" s="174"/>
      <c r="BL390" s="174"/>
      <c r="BM390" s="174"/>
      <c r="BN390" s="174"/>
      <c r="BO390" s="174"/>
      <c r="BP390" s="174"/>
      <c r="BQ390" s="174"/>
      <c r="BR390" s="174"/>
      <c r="BS390" s="174"/>
      <c r="BT390" s="174"/>
      <c r="BU390" s="174"/>
      <c r="BV390" s="174"/>
      <c r="BW390" s="174"/>
      <c r="BX390" s="174"/>
      <c r="BY390" s="174"/>
      <c r="BZ390" s="174"/>
      <c r="CA390" s="174"/>
      <c r="CB390" s="174"/>
      <c r="CC390" s="174"/>
      <c r="CD390" s="174"/>
      <c r="CE390" s="174"/>
      <c r="CF390" s="174"/>
      <c r="CG390" s="174"/>
      <c r="CH390" s="174"/>
      <c r="CI390" s="174"/>
      <c r="CJ390" s="174"/>
      <c r="CK390" s="174"/>
      <c r="CL390" s="174"/>
      <c r="CM390" s="174"/>
      <c r="CN390" s="174"/>
      <c r="CO390" s="174"/>
      <c r="CP390" s="174"/>
      <c r="CQ390" s="174"/>
      <c r="CR390" s="174"/>
      <c r="CS390" s="174"/>
      <c r="CT390" s="174"/>
      <c r="CU390" s="174"/>
      <c r="CV390" s="174"/>
      <c r="CW390" s="174"/>
      <c r="CX390" s="174"/>
      <c r="CY390" s="174"/>
      <c r="CZ390" s="174"/>
      <c r="DA390" s="174"/>
      <c r="DB390" s="174"/>
      <c r="DC390" s="174"/>
      <c r="DD390" s="174"/>
    </row>
    <row r="391" spans="1:108" s="160" customFormat="1" ht="24.95" customHeight="1">
      <c r="A391" s="72" t="s">
        <v>2806</v>
      </c>
      <c r="B391" s="75" t="str">
        <f>'Vehicle Level Data'!A342</f>
        <v>15.41</v>
      </c>
      <c r="C391" s="72" t="str">
        <f>INDEX('Vehicle Level Data'!B:B,MATCH('Vehicle Overview'!$B391,'Vehicle Level Data'!$A:$A,0))</f>
        <v xml:space="preserve">Distribution 1 Amount </v>
      </c>
      <c r="D391" s="180" t="str">
        <f>IF(ISBLANK(INDEX('Vehicle Level Data'!D:D,MATCH('Vehicle Overview'!$B391,'Vehicle Level Data'!$A:$A,0))),"",INDEX('Vehicle Level Data'!D:D,MATCH('Vehicle Overview'!$B391,'Vehicle Level Data'!$A:$A,0)))</f>
        <v/>
      </c>
      <c r="E391" s="123"/>
      <c r="F391" s="123"/>
      <c r="G391" s="123"/>
      <c r="H391" s="170"/>
    </row>
    <row r="392" spans="1:108" s="163" customFormat="1" ht="24.95" customHeight="1">
      <c r="A392" s="74" t="s">
        <v>2807</v>
      </c>
      <c r="B392" s="73" t="str">
        <f>'Vehicle Level Data'!A343</f>
        <v>15.42</v>
      </c>
      <c r="C392" s="74" t="str">
        <f>INDEX('Vehicle Level Data'!B:B,MATCH('Vehicle Overview'!$B392,'Vehicle Level Data'!$A:$A,0))</f>
        <v>Distribution 1 Date</v>
      </c>
      <c r="D392" s="209" t="str">
        <f>IF(ISBLANK(INDEX('Vehicle Level Data'!D:D,MATCH('Vehicle Overview'!$B392,'Vehicle Level Data'!$A:$A,0))),"",INDEX('Vehicle Level Data'!D:D,MATCH('Vehicle Overview'!$B392,'Vehicle Level Data'!$A:$A,0)))</f>
        <v/>
      </c>
      <c r="E392" s="126"/>
      <c r="F392" s="126"/>
      <c r="G392" s="126"/>
      <c r="H392" s="170"/>
      <c r="I392" s="174"/>
      <c r="K392" s="174"/>
      <c r="L392" s="174"/>
      <c r="M392" s="174"/>
      <c r="N392" s="174"/>
      <c r="O392" s="174"/>
      <c r="P392" s="174"/>
      <c r="Q392" s="174"/>
      <c r="R392" s="174"/>
      <c r="S392" s="174"/>
      <c r="T392" s="174"/>
      <c r="U392" s="174"/>
      <c r="V392" s="174"/>
      <c r="W392" s="174"/>
      <c r="X392" s="174"/>
      <c r="Y392" s="174"/>
      <c r="Z392" s="174"/>
      <c r="AA392" s="174"/>
      <c r="AB392" s="174"/>
      <c r="AC392" s="174"/>
      <c r="AD392" s="174"/>
      <c r="AE392" s="174"/>
      <c r="AF392" s="174"/>
      <c r="AG392" s="174"/>
      <c r="AH392" s="174"/>
      <c r="AI392" s="174"/>
      <c r="AJ392" s="174"/>
      <c r="AK392" s="174"/>
      <c r="AL392" s="174"/>
      <c r="AM392" s="174"/>
      <c r="AN392" s="174"/>
      <c r="AO392" s="174"/>
      <c r="AP392" s="174"/>
      <c r="AQ392" s="174"/>
      <c r="AR392" s="174"/>
      <c r="AS392" s="174"/>
      <c r="AT392" s="174"/>
      <c r="AU392" s="174"/>
      <c r="AV392" s="174"/>
      <c r="AW392" s="174"/>
      <c r="AX392" s="174"/>
      <c r="AY392" s="174"/>
      <c r="AZ392" s="174"/>
      <c r="BA392" s="174"/>
      <c r="BB392" s="174"/>
      <c r="BC392" s="174"/>
      <c r="BD392" s="174"/>
      <c r="BE392" s="174"/>
      <c r="BF392" s="174"/>
      <c r="BG392" s="174"/>
      <c r="BH392" s="174"/>
      <c r="BI392" s="174"/>
      <c r="BJ392" s="174"/>
      <c r="BK392" s="174"/>
      <c r="BL392" s="174"/>
      <c r="BM392" s="174"/>
      <c r="BN392" s="174"/>
      <c r="BO392" s="174"/>
      <c r="BP392" s="174"/>
      <c r="BQ392" s="174"/>
      <c r="BR392" s="174"/>
      <c r="BS392" s="174"/>
      <c r="BT392" s="174"/>
      <c r="BU392" s="174"/>
      <c r="BV392" s="174"/>
      <c r="BW392" s="174"/>
      <c r="BX392" s="174"/>
      <c r="BY392" s="174"/>
      <c r="BZ392" s="174"/>
      <c r="CA392" s="174"/>
      <c r="CB392" s="174"/>
      <c r="CC392" s="174"/>
      <c r="CD392" s="174"/>
      <c r="CE392" s="174"/>
      <c r="CF392" s="174"/>
      <c r="CG392" s="174"/>
      <c r="CH392" s="174"/>
      <c r="CI392" s="174"/>
      <c r="CJ392" s="174"/>
      <c r="CK392" s="174"/>
      <c r="CL392" s="174"/>
      <c r="CM392" s="174"/>
      <c r="CN392" s="174"/>
      <c r="CO392" s="174"/>
      <c r="CP392" s="174"/>
      <c r="CQ392" s="174"/>
      <c r="CR392" s="174"/>
      <c r="CS392" s="174"/>
      <c r="CT392" s="174"/>
      <c r="CU392" s="174"/>
      <c r="CV392" s="174"/>
      <c r="CW392" s="174"/>
      <c r="CX392" s="174"/>
      <c r="CY392" s="174"/>
      <c r="CZ392" s="174"/>
      <c r="DA392" s="174"/>
      <c r="DB392" s="174"/>
      <c r="DC392" s="174"/>
      <c r="DD392" s="174"/>
    </row>
    <row r="393" spans="1:108" s="160" customFormat="1" ht="24.95" customHeight="1">
      <c r="A393" s="72" t="s">
        <v>2808</v>
      </c>
      <c r="B393" s="75" t="str">
        <f>'Vehicle Level Data'!A344</f>
        <v>15.43</v>
      </c>
      <c r="C393" s="72" t="str">
        <f>INDEX('Vehicle Level Data'!B:B,MATCH('Vehicle Overview'!$B393,'Vehicle Level Data'!$A:$A,0))</f>
        <v>Distribution 2 Amount</v>
      </c>
      <c r="D393" s="180" t="str">
        <f>IF(ISBLANK(INDEX('Vehicle Level Data'!D:D,MATCH('Vehicle Overview'!$B393,'Vehicle Level Data'!$A:$A,0))),"",INDEX('Vehicle Level Data'!D:D,MATCH('Vehicle Overview'!$B393,'Vehicle Level Data'!$A:$A,0)))</f>
        <v/>
      </c>
      <c r="E393" s="123"/>
      <c r="F393" s="123"/>
      <c r="G393" s="123"/>
      <c r="H393" s="170"/>
    </row>
    <row r="394" spans="1:108" s="163" customFormat="1" ht="24.95" customHeight="1">
      <c r="A394" s="74" t="s">
        <v>2809</v>
      </c>
      <c r="B394" s="73" t="str">
        <f>'Vehicle Level Data'!A345</f>
        <v>15.44</v>
      </c>
      <c r="C394" s="74" t="str">
        <f>INDEX('Vehicle Level Data'!B:B,MATCH('Vehicle Overview'!$B394,'Vehicle Level Data'!$A:$A,0))</f>
        <v>Distribution 2 Date</v>
      </c>
      <c r="D394" s="209" t="str">
        <f>IF(ISBLANK(INDEX('Vehicle Level Data'!D:D,MATCH('Vehicle Overview'!$B394,'Vehicle Level Data'!$A:$A,0))),"",INDEX('Vehicle Level Data'!D:D,MATCH('Vehicle Overview'!$B394,'Vehicle Level Data'!$A:$A,0)))</f>
        <v/>
      </c>
      <c r="E394" s="126"/>
      <c r="F394" s="126"/>
      <c r="G394" s="126"/>
      <c r="H394" s="170"/>
      <c r="I394" s="174"/>
      <c r="K394" s="174"/>
      <c r="L394" s="174"/>
      <c r="M394" s="174"/>
      <c r="N394" s="174"/>
      <c r="O394" s="174"/>
      <c r="P394" s="174"/>
      <c r="Q394" s="174"/>
      <c r="R394" s="174"/>
      <c r="S394" s="174"/>
      <c r="T394" s="174"/>
      <c r="U394" s="174"/>
      <c r="V394" s="174"/>
      <c r="W394" s="174"/>
      <c r="X394" s="174"/>
      <c r="Y394" s="174"/>
      <c r="Z394" s="174"/>
      <c r="AA394" s="174"/>
      <c r="AB394" s="174"/>
      <c r="AC394" s="174"/>
      <c r="AD394" s="174"/>
      <c r="AE394" s="174"/>
      <c r="AF394" s="174"/>
      <c r="AG394" s="174"/>
      <c r="AH394" s="174"/>
      <c r="AI394" s="174"/>
      <c r="AJ394" s="174"/>
      <c r="AK394" s="174"/>
      <c r="AL394" s="174"/>
      <c r="AM394" s="174"/>
      <c r="AN394" s="174"/>
      <c r="AO394" s="174"/>
      <c r="AP394" s="174"/>
      <c r="AQ394" s="174"/>
      <c r="AR394" s="174"/>
      <c r="AS394" s="174"/>
      <c r="AT394" s="174"/>
      <c r="AU394" s="174"/>
      <c r="AV394" s="174"/>
      <c r="AW394" s="174"/>
      <c r="AX394" s="174"/>
      <c r="AY394" s="174"/>
      <c r="AZ394" s="174"/>
      <c r="BA394" s="174"/>
      <c r="BB394" s="174"/>
      <c r="BC394" s="174"/>
      <c r="BD394" s="174"/>
      <c r="BE394" s="174"/>
      <c r="BF394" s="174"/>
      <c r="BG394" s="174"/>
      <c r="BH394" s="174"/>
      <c r="BI394" s="174"/>
      <c r="BJ394" s="174"/>
      <c r="BK394" s="174"/>
      <c r="BL394" s="174"/>
      <c r="BM394" s="174"/>
      <c r="BN394" s="174"/>
      <c r="BO394" s="174"/>
      <c r="BP394" s="174"/>
      <c r="BQ394" s="174"/>
      <c r="BR394" s="174"/>
      <c r="BS394" s="174"/>
      <c r="BT394" s="174"/>
      <c r="BU394" s="174"/>
      <c r="BV394" s="174"/>
      <c r="BW394" s="174"/>
      <c r="BX394" s="174"/>
      <c r="BY394" s="174"/>
      <c r="BZ394" s="174"/>
      <c r="CA394" s="174"/>
      <c r="CB394" s="174"/>
      <c r="CC394" s="174"/>
      <c r="CD394" s="174"/>
      <c r="CE394" s="174"/>
      <c r="CF394" s="174"/>
      <c r="CG394" s="174"/>
      <c r="CH394" s="174"/>
      <c r="CI394" s="174"/>
      <c r="CJ394" s="174"/>
      <c r="CK394" s="174"/>
      <c r="CL394" s="174"/>
      <c r="CM394" s="174"/>
      <c r="CN394" s="174"/>
      <c r="CO394" s="174"/>
      <c r="CP394" s="174"/>
      <c r="CQ394" s="174"/>
      <c r="CR394" s="174"/>
      <c r="CS394" s="174"/>
      <c r="CT394" s="174"/>
      <c r="CU394" s="174"/>
      <c r="CV394" s="174"/>
      <c r="CW394" s="174"/>
      <c r="CX394" s="174"/>
      <c r="CY394" s="174"/>
      <c r="CZ394" s="174"/>
      <c r="DA394" s="174"/>
      <c r="DB394" s="174"/>
      <c r="DC394" s="174"/>
      <c r="DD394" s="174"/>
    </row>
    <row r="395" spans="1:108" s="160" customFormat="1" ht="24.95" customHeight="1">
      <c r="A395" s="72" t="s">
        <v>2810</v>
      </c>
      <c r="B395" s="75" t="str">
        <f>'Vehicle Level Data'!A346</f>
        <v>15.45</v>
      </c>
      <c r="C395" s="72" t="str">
        <f>INDEX('Vehicle Level Data'!B:B,MATCH('Vehicle Overview'!$B395,'Vehicle Level Data'!$A:$A,0))</f>
        <v>Distribution 3 Amount</v>
      </c>
      <c r="D395" s="180" t="str">
        <f>IF(ISBLANK(INDEX('Vehicle Level Data'!D:D,MATCH('Vehicle Overview'!$B395,'Vehicle Level Data'!$A:$A,0))),"",INDEX('Vehicle Level Data'!D:D,MATCH('Vehicle Overview'!$B395,'Vehicle Level Data'!$A:$A,0)))</f>
        <v/>
      </c>
      <c r="E395" s="123"/>
      <c r="F395" s="123"/>
      <c r="G395" s="123"/>
      <c r="H395" s="170"/>
    </row>
    <row r="396" spans="1:108" s="163" customFormat="1" ht="24.95" customHeight="1">
      <c r="A396" s="74" t="s">
        <v>2811</v>
      </c>
      <c r="B396" s="73" t="str">
        <f>'Vehicle Level Data'!A347</f>
        <v>15.46</v>
      </c>
      <c r="C396" s="74" t="str">
        <f>INDEX('Vehicle Level Data'!B:B,MATCH('Vehicle Overview'!$B396,'Vehicle Level Data'!$A:$A,0))</f>
        <v>Distribution 3 Date</v>
      </c>
      <c r="D396" s="209" t="str">
        <f>IF(ISBLANK(INDEX('Vehicle Level Data'!D:D,MATCH('Vehicle Overview'!$B396,'Vehicle Level Data'!$A:$A,0))),"",INDEX('Vehicle Level Data'!D:D,MATCH('Vehicle Overview'!$B396,'Vehicle Level Data'!$A:$A,0)))</f>
        <v/>
      </c>
      <c r="E396" s="126"/>
      <c r="F396" s="126"/>
      <c r="G396" s="126"/>
      <c r="H396" s="170"/>
      <c r="I396" s="174"/>
      <c r="K396" s="174"/>
      <c r="L396" s="174"/>
      <c r="M396" s="174"/>
      <c r="N396" s="174"/>
      <c r="O396" s="174"/>
      <c r="P396" s="174"/>
      <c r="Q396" s="174"/>
      <c r="R396" s="174"/>
      <c r="S396" s="174"/>
      <c r="T396" s="174"/>
      <c r="U396" s="174"/>
      <c r="V396" s="174"/>
      <c r="W396" s="174"/>
      <c r="X396" s="174"/>
      <c r="Y396" s="174"/>
      <c r="Z396" s="174"/>
      <c r="AA396" s="174"/>
      <c r="AB396" s="174"/>
      <c r="AC396" s="174"/>
      <c r="AD396" s="174"/>
      <c r="AE396" s="174"/>
      <c r="AF396" s="174"/>
      <c r="AG396" s="174"/>
      <c r="AH396" s="174"/>
      <c r="AI396" s="174"/>
      <c r="AJ396" s="174"/>
      <c r="AK396" s="174"/>
      <c r="AL396" s="174"/>
      <c r="AM396" s="174"/>
      <c r="AN396" s="174"/>
      <c r="AO396" s="174"/>
      <c r="AP396" s="174"/>
      <c r="AQ396" s="174"/>
      <c r="AR396" s="174"/>
      <c r="AS396" s="174"/>
      <c r="AT396" s="174"/>
      <c r="AU396" s="174"/>
      <c r="AV396" s="174"/>
      <c r="AW396" s="174"/>
      <c r="AX396" s="174"/>
      <c r="AY396" s="174"/>
      <c r="AZ396" s="174"/>
      <c r="BA396" s="174"/>
      <c r="BB396" s="174"/>
      <c r="BC396" s="174"/>
      <c r="BD396" s="174"/>
      <c r="BE396" s="174"/>
      <c r="BF396" s="174"/>
      <c r="BG396" s="174"/>
      <c r="BH396" s="174"/>
      <c r="BI396" s="174"/>
      <c r="BJ396" s="174"/>
      <c r="BK396" s="174"/>
      <c r="BL396" s="174"/>
      <c r="BM396" s="174"/>
      <c r="BN396" s="174"/>
      <c r="BO396" s="174"/>
      <c r="BP396" s="174"/>
      <c r="BQ396" s="174"/>
      <c r="BR396" s="174"/>
      <c r="BS396" s="174"/>
      <c r="BT396" s="174"/>
      <c r="BU396" s="174"/>
      <c r="BV396" s="174"/>
      <c r="BW396" s="174"/>
      <c r="BX396" s="174"/>
      <c r="BY396" s="174"/>
      <c r="BZ396" s="174"/>
      <c r="CA396" s="174"/>
      <c r="CB396" s="174"/>
      <c r="CC396" s="174"/>
      <c r="CD396" s="174"/>
      <c r="CE396" s="174"/>
      <c r="CF396" s="174"/>
      <c r="CG396" s="174"/>
      <c r="CH396" s="174"/>
      <c r="CI396" s="174"/>
      <c r="CJ396" s="174"/>
      <c r="CK396" s="174"/>
      <c r="CL396" s="174"/>
      <c r="CM396" s="174"/>
      <c r="CN396" s="174"/>
      <c r="CO396" s="174"/>
      <c r="CP396" s="174"/>
      <c r="CQ396" s="174"/>
      <c r="CR396" s="174"/>
      <c r="CS396" s="174"/>
      <c r="CT396" s="174"/>
      <c r="CU396" s="174"/>
      <c r="CV396" s="174"/>
      <c r="CW396" s="174"/>
      <c r="CX396" s="174"/>
      <c r="CY396" s="174"/>
      <c r="CZ396" s="174"/>
      <c r="DA396" s="174"/>
      <c r="DB396" s="174"/>
      <c r="DC396" s="174"/>
      <c r="DD396" s="174"/>
    </row>
    <row r="397" spans="1:108" s="160" customFormat="1" ht="24.95" customHeight="1">
      <c r="A397" s="72" t="s">
        <v>2812</v>
      </c>
      <c r="B397" s="75" t="str">
        <f>'Vehicle Level Data'!A348</f>
        <v>15.47</v>
      </c>
      <c r="C397" s="72" t="str">
        <f>INDEX('Vehicle Level Data'!B:B,MATCH('Vehicle Overview'!$B397,'Vehicle Level Data'!$A:$A,0))</f>
        <v>Distribution 4 Amount</v>
      </c>
      <c r="D397" s="180" t="str">
        <f>IF(ISBLANK(INDEX('Vehicle Level Data'!D:D,MATCH('Vehicle Overview'!$B397,'Vehicle Level Data'!$A:$A,0))),"",INDEX('Vehicle Level Data'!D:D,MATCH('Vehicle Overview'!$B397,'Vehicle Level Data'!$A:$A,0)))</f>
        <v/>
      </c>
      <c r="E397" s="123"/>
      <c r="F397" s="123"/>
      <c r="G397" s="123"/>
      <c r="H397" s="170"/>
    </row>
    <row r="398" spans="1:108" s="163" customFormat="1" ht="24.95" customHeight="1">
      <c r="A398" s="74" t="s">
        <v>2813</v>
      </c>
      <c r="B398" s="73" t="str">
        <f>'Vehicle Level Data'!A349</f>
        <v>15.48</v>
      </c>
      <c r="C398" s="74" t="str">
        <f>INDEX('Vehicle Level Data'!B:B,MATCH('Vehicle Overview'!$B398,'Vehicle Level Data'!$A:$A,0))</f>
        <v>Distribution 4 Date</v>
      </c>
      <c r="D398" s="209" t="str">
        <f>IF(ISBLANK(INDEX('Vehicle Level Data'!D:D,MATCH('Vehicle Overview'!$B398,'Vehicle Level Data'!$A:$A,0))),"",INDEX('Vehicle Level Data'!D:D,MATCH('Vehicle Overview'!$B398,'Vehicle Level Data'!$A:$A,0)))</f>
        <v/>
      </c>
      <c r="E398" s="126"/>
      <c r="F398" s="126"/>
      <c r="G398" s="126"/>
      <c r="H398" s="170"/>
      <c r="I398" s="174"/>
      <c r="K398" s="174"/>
      <c r="L398" s="174"/>
      <c r="M398" s="174"/>
      <c r="N398" s="174"/>
      <c r="O398" s="174"/>
      <c r="P398" s="174"/>
      <c r="Q398" s="174"/>
      <c r="R398" s="174"/>
      <c r="S398" s="174"/>
      <c r="T398" s="174"/>
      <c r="U398" s="174"/>
      <c r="V398" s="174"/>
      <c r="W398" s="174"/>
      <c r="X398" s="174"/>
      <c r="Y398" s="174"/>
      <c r="Z398" s="174"/>
      <c r="AA398" s="174"/>
      <c r="AB398" s="174"/>
      <c r="AC398" s="174"/>
      <c r="AD398" s="174"/>
      <c r="AE398" s="174"/>
      <c r="AF398" s="174"/>
      <c r="AG398" s="174"/>
      <c r="AH398" s="174"/>
      <c r="AI398" s="174"/>
      <c r="AJ398" s="174"/>
      <c r="AK398" s="174"/>
      <c r="AL398" s="174"/>
      <c r="AM398" s="174"/>
      <c r="AN398" s="174"/>
      <c r="AO398" s="174"/>
      <c r="AP398" s="174"/>
      <c r="AQ398" s="174"/>
      <c r="AR398" s="174"/>
      <c r="AS398" s="174"/>
      <c r="AT398" s="174"/>
      <c r="AU398" s="174"/>
      <c r="AV398" s="174"/>
      <c r="AW398" s="174"/>
      <c r="AX398" s="174"/>
      <c r="AY398" s="174"/>
      <c r="AZ398" s="174"/>
      <c r="BA398" s="174"/>
      <c r="BB398" s="174"/>
      <c r="BC398" s="174"/>
      <c r="BD398" s="174"/>
      <c r="BE398" s="174"/>
      <c r="BF398" s="174"/>
      <c r="BG398" s="174"/>
      <c r="BH398" s="174"/>
      <c r="BI398" s="174"/>
      <c r="BJ398" s="174"/>
      <c r="BK398" s="174"/>
      <c r="BL398" s="174"/>
      <c r="BM398" s="174"/>
      <c r="BN398" s="174"/>
      <c r="BO398" s="174"/>
      <c r="BP398" s="174"/>
      <c r="BQ398" s="174"/>
      <c r="BR398" s="174"/>
      <c r="BS398" s="174"/>
      <c r="BT398" s="174"/>
      <c r="BU398" s="174"/>
      <c r="BV398" s="174"/>
      <c r="BW398" s="174"/>
      <c r="BX398" s="174"/>
      <c r="BY398" s="174"/>
      <c r="BZ398" s="174"/>
      <c r="CA398" s="174"/>
      <c r="CB398" s="174"/>
      <c r="CC398" s="174"/>
      <c r="CD398" s="174"/>
      <c r="CE398" s="174"/>
      <c r="CF398" s="174"/>
      <c r="CG398" s="174"/>
      <c r="CH398" s="174"/>
      <c r="CI398" s="174"/>
      <c r="CJ398" s="174"/>
      <c r="CK398" s="174"/>
      <c r="CL398" s="174"/>
      <c r="CM398" s="174"/>
      <c r="CN398" s="174"/>
      <c r="CO398" s="174"/>
      <c r="CP398" s="174"/>
      <c r="CQ398" s="174"/>
      <c r="CR398" s="174"/>
      <c r="CS398" s="174"/>
      <c r="CT398" s="174"/>
      <c r="CU398" s="174"/>
      <c r="CV398" s="174"/>
      <c r="CW398" s="174"/>
      <c r="CX398" s="174"/>
      <c r="CY398" s="174"/>
      <c r="CZ398" s="174"/>
      <c r="DA398" s="174"/>
      <c r="DB398" s="174"/>
      <c r="DC398" s="174"/>
      <c r="DD398" s="174"/>
    </row>
    <row r="399" spans="1:108" s="160" customFormat="1" ht="24.95" customHeight="1">
      <c r="A399" s="72" t="s">
        <v>2814</v>
      </c>
      <c r="B399" s="75" t="str">
        <f>'Vehicle Level Data'!A350</f>
        <v>15.49</v>
      </c>
      <c r="C399" s="72" t="str">
        <f>INDEX('Vehicle Level Data'!B:B,MATCH('Vehicle Overview'!$B399,'Vehicle Level Data'!$A:$A,0))</f>
        <v>Distribution 5 Amount</v>
      </c>
      <c r="D399" s="180" t="str">
        <f>IF(ISBLANK(INDEX('Vehicle Level Data'!D:D,MATCH('Vehicle Overview'!$B399,'Vehicle Level Data'!$A:$A,0))),"",INDEX('Vehicle Level Data'!D:D,MATCH('Vehicle Overview'!$B399,'Vehicle Level Data'!$A:$A,0)))</f>
        <v/>
      </c>
      <c r="E399" s="123"/>
      <c r="F399" s="123"/>
      <c r="G399" s="123"/>
      <c r="H399" s="170"/>
    </row>
    <row r="400" spans="1:108" s="163" customFormat="1" ht="24.95" customHeight="1">
      <c r="A400" s="74" t="s">
        <v>2815</v>
      </c>
      <c r="B400" s="73" t="str">
        <f>'Vehicle Level Data'!A351</f>
        <v>15.50</v>
      </c>
      <c r="C400" s="74" t="str">
        <f>INDEX('Vehicle Level Data'!B:B,MATCH('Vehicle Overview'!$B400,'Vehicle Level Data'!$A:$A,0))</f>
        <v>Distribution 5 Date</v>
      </c>
      <c r="D400" s="209" t="str">
        <f>IF(ISBLANK(INDEX('Vehicle Level Data'!D:D,MATCH('Vehicle Overview'!$B400,'Vehicle Level Data'!$A:$A,0))),"",INDEX('Vehicle Level Data'!D:D,MATCH('Vehicle Overview'!$B400,'Vehicle Level Data'!$A:$A,0)))</f>
        <v/>
      </c>
      <c r="E400" s="126"/>
      <c r="F400" s="126"/>
      <c r="G400" s="126"/>
      <c r="H400" s="170"/>
      <c r="I400" s="174"/>
      <c r="K400" s="174"/>
      <c r="L400" s="174"/>
      <c r="M400" s="174"/>
      <c r="N400" s="174"/>
      <c r="O400" s="174"/>
      <c r="P400" s="174"/>
      <c r="Q400" s="174"/>
      <c r="R400" s="174"/>
      <c r="S400" s="174"/>
      <c r="T400" s="174"/>
      <c r="U400" s="174"/>
      <c r="V400" s="174"/>
      <c r="W400" s="174"/>
      <c r="X400" s="174"/>
      <c r="Y400" s="174"/>
      <c r="Z400" s="174"/>
      <c r="AA400" s="174"/>
      <c r="AB400" s="174"/>
      <c r="AC400" s="174"/>
      <c r="AD400" s="174"/>
      <c r="AE400" s="174"/>
      <c r="AF400" s="174"/>
      <c r="AG400" s="174"/>
      <c r="AH400" s="174"/>
      <c r="AI400" s="174"/>
      <c r="AJ400" s="174"/>
      <c r="AK400" s="174"/>
      <c r="AL400" s="174"/>
      <c r="AM400" s="174"/>
      <c r="AN400" s="174"/>
      <c r="AO400" s="174"/>
      <c r="AP400" s="174"/>
      <c r="AQ400" s="174"/>
      <c r="AR400" s="174"/>
      <c r="AS400" s="174"/>
      <c r="AT400" s="174"/>
      <c r="AU400" s="174"/>
      <c r="AV400" s="174"/>
      <c r="AW400" s="174"/>
      <c r="AX400" s="174"/>
      <c r="AY400" s="174"/>
      <c r="AZ400" s="174"/>
      <c r="BA400" s="174"/>
      <c r="BB400" s="174"/>
      <c r="BC400" s="174"/>
      <c r="BD400" s="174"/>
      <c r="BE400" s="174"/>
      <c r="BF400" s="174"/>
      <c r="BG400" s="174"/>
      <c r="BH400" s="174"/>
      <c r="BI400" s="174"/>
      <c r="BJ400" s="174"/>
      <c r="BK400" s="174"/>
      <c r="BL400" s="174"/>
      <c r="BM400" s="174"/>
      <c r="BN400" s="174"/>
      <c r="BO400" s="174"/>
      <c r="BP400" s="174"/>
      <c r="BQ400" s="174"/>
      <c r="BR400" s="174"/>
      <c r="BS400" s="174"/>
      <c r="BT400" s="174"/>
      <c r="BU400" s="174"/>
      <c r="BV400" s="174"/>
      <c r="BW400" s="174"/>
      <c r="BX400" s="174"/>
      <c r="BY400" s="174"/>
      <c r="BZ400" s="174"/>
      <c r="CA400" s="174"/>
      <c r="CB400" s="174"/>
      <c r="CC400" s="174"/>
      <c r="CD400" s="174"/>
      <c r="CE400" s="174"/>
      <c r="CF400" s="174"/>
      <c r="CG400" s="174"/>
      <c r="CH400" s="174"/>
      <c r="CI400" s="174"/>
      <c r="CJ400" s="174"/>
      <c r="CK400" s="174"/>
      <c r="CL400" s="174"/>
      <c r="CM400" s="174"/>
      <c r="CN400" s="174"/>
      <c r="CO400" s="174"/>
      <c r="CP400" s="174"/>
      <c r="CQ400" s="174"/>
      <c r="CR400" s="174"/>
      <c r="CS400" s="174"/>
      <c r="CT400" s="174"/>
      <c r="CU400" s="174"/>
      <c r="CV400" s="174"/>
      <c r="CW400" s="174"/>
      <c r="CX400" s="174"/>
      <c r="CY400" s="174"/>
      <c r="CZ400" s="174"/>
      <c r="DA400" s="174"/>
      <c r="DB400" s="174"/>
      <c r="DC400" s="174"/>
      <c r="DD400" s="174"/>
    </row>
    <row r="401" spans="1:108" s="160" customFormat="1" ht="24.95" customHeight="1">
      <c r="A401" s="72" t="s">
        <v>2816</v>
      </c>
      <c r="B401" s="75" t="str">
        <f>'Vehicle Level Data'!A352</f>
        <v>15.51</v>
      </c>
      <c r="C401" s="72" t="str">
        <f>INDEX('Vehicle Level Data'!B:B,MATCH('Vehicle Overview'!$B401,'Vehicle Level Data'!$A:$A,0))</f>
        <v>Distribution 6 Amount</v>
      </c>
      <c r="D401" s="180" t="str">
        <f>IF(ISBLANK(INDEX('Vehicle Level Data'!D:D,MATCH('Vehicle Overview'!$B401,'Vehicle Level Data'!$A:$A,0))),"",INDEX('Vehicle Level Data'!D:D,MATCH('Vehicle Overview'!$B401,'Vehicle Level Data'!$A:$A,0)))</f>
        <v/>
      </c>
      <c r="E401" s="123"/>
      <c r="F401" s="123"/>
      <c r="G401" s="123"/>
      <c r="H401" s="170"/>
    </row>
    <row r="402" spans="1:108" s="163" customFormat="1" ht="24.95" customHeight="1">
      <c r="A402" s="74" t="s">
        <v>2817</v>
      </c>
      <c r="B402" s="73" t="str">
        <f>'Vehicle Level Data'!A353</f>
        <v>15.52</v>
      </c>
      <c r="C402" s="74" t="str">
        <f>INDEX('Vehicle Level Data'!B:B,MATCH('Vehicle Overview'!$B402,'Vehicle Level Data'!$A:$A,0))</f>
        <v>Distribution 6 Date</v>
      </c>
      <c r="D402" s="209" t="str">
        <f>IF(ISBLANK(INDEX('Vehicle Level Data'!D:D,MATCH('Vehicle Overview'!$B402,'Vehicle Level Data'!$A:$A,0))),"",INDEX('Vehicle Level Data'!D:D,MATCH('Vehicle Overview'!$B402,'Vehicle Level Data'!$A:$A,0)))</f>
        <v/>
      </c>
      <c r="E402" s="126"/>
      <c r="F402" s="126"/>
      <c r="G402" s="126"/>
      <c r="H402" s="170"/>
      <c r="I402" s="174"/>
      <c r="K402" s="174"/>
      <c r="L402" s="174"/>
      <c r="M402" s="174"/>
      <c r="N402" s="174"/>
      <c r="O402" s="174"/>
      <c r="P402" s="174"/>
      <c r="Q402" s="174"/>
      <c r="R402" s="174"/>
      <c r="S402" s="174"/>
      <c r="T402" s="174"/>
      <c r="U402" s="174"/>
      <c r="V402" s="174"/>
      <c r="W402" s="174"/>
      <c r="X402" s="174"/>
      <c r="Y402" s="174"/>
      <c r="Z402" s="174"/>
      <c r="AA402" s="174"/>
      <c r="AB402" s="174"/>
      <c r="AC402" s="174"/>
      <c r="AD402" s="174"/>
      <c r="AE402" s="174"/>
      <c r="AF402" s="174"/>
      <c r="AG402" s="174"/>
      <c r="AH402" s="174"/>
      <c r="AI402" s="174"/>
      <c r="AJ402" s="174"/>
      <c r="AK402" s="174"/>
      <c r="AL402" s="174"/>
      <c r="AM402" s="174"/>
      <c r="AN402" s="174"/>
      <c r="AO402" s="174"/>
      <c r="AP402" s="174"/>
      <c r="AQ402" s="174"/>
      <c r="AR402" s="174"/>
      <c r="AS402" s="174"/>
      <c r="AT402" s="174"/>
      <c r="AU402" s="174"/>
      <c r="AV402" s="174"/>
      <c r="AW402" s="174"/>
      <c r="AX402" s="174"/>
      <c r="AY402" s="174"/>
      <c r="AZ402" s="174"/>
      <c r="BA402" s="174"/>
      <c r="BB402" s="174"/>
      <c r="BC402" s="174"/>
      <c r="BD402" s="174"/>
      <c r="BE402" s="174"/>
      <c r="BF402" s="174"/>
      <c r="BG402" s="174"/>
      <c r="BH402" s="174"/>
      <c r="BI402" s="174"/>
      <c r="BJ402" s="174"/>
      <c r="BK402" s="174"/>
      <c r="BL402" s="174"/>
      <c r="BM402" s="174"/>
      <c r="BN402" s="174"/>
      <c r="BO402" s="174"/>
      <c r="BP402" s="174"/>
      <c r="BQ402" s="174"/>
      <c r="BR402" s="174"/>
      <c r="BS402" s="174"/>
      <c r="BT402" s="174"/>
      <c r="BU402" s="174"/>
      <c r="BV402" s="174"/>
      <c r="BW402" s="174"/>
      <c r="BX402" s="174"/>
      <c r="BY402" s="174"/>
      <c r="BZ402" s="174"/>
      <c r="CA402" s="174"/>
      <c r="CB402" s="174"/>
      <c r="CC402" s="174"/>
      <c r="CD402" s="174"/>
      <c r="CE402" s="174"/>
      <c r="CF402" s="174"/>
      <c r="CG402" s="174"/>
      <c r="CH402" s="174"/>
      <c r="CI402" s="174"/>
      <c r="CJ402" s="174"/>
      <c r="CK402" s="174"/>
      <c r="CL402" s="174"/>
      <c r="CM402" s="174"/>
      <c r="CN402" s="174"/>
      <c r="CO402" s="174"/>
      <c r="CP402" s="174"/>
      <c r="CQ402" s="174"/>
      <c r="CR402" s="174"/>
      <c r="CS402" s="174"/>
      <c r="CT402" s="174"/>
      <c r="CU402" s="174"/>
      <c r="CV402" s="174"/>
      <c r="CW402" s="174"/>
      <c r="CX402" s="174"/>
      <c r="CY402" s="174"/>
      <c r="CZ402" s="174"/>
      <c r="DA402" s="174"/>
      <c r="DB402" s="174"/>
      <c r="DC402" s="174"/>
      <c r="DD402" s="174"/>
    </row>
    <row r="403" spans="1:108" s="160" customFormat="1" ht="24.95" customHeight="1">
      <c r="A403" s="72" t="s">
        <v>2818</v>
      </c>
      <c r="B403" s="75" t="str">
        <f>'Vehicle Level Data'!A354</f>
        <v>15.53</v>
      </c>
      <c r="C403" s="72" t="str">
        <f>INDEX('Vehicle Level Data'!B:B,MATCH('Vehicle Overview'!$B403,'Vehicle Level Data'!$A:$A,0))</f>
        <v>Distribution 7 Amount</v>
      </c>
      <c r="D403" s="180" t="str">
        <f>IF(ISBLANK(INDEX('Vehicle Level Data'!D:D,MATCH('Vehicle Overview'!$B403,'Vehicle Level Data'!$A:$A,0))),"",INDEX('Vehicle Level Data'!D:D,MATCH('Vehicle Overview'!$B403,'Vehicle Level Data'!$A:$A,0)))</f>
        <v/>
      </c>
      <c r="E403" s="123"/>
      <c r="F403" s="123"/>
      <c r="G403" s="123"/>
      <c r="H403" s="170"/>
    </row>
    <row r="404" spans="1:108" s="163" customFormat="1" ht="24.95" customHeight="1">
      <c r="A404" s="74" t="s">
        <v>2819</v>
      </c>
      <c r="B404" s="73" t="str">
        <f>'Vehicle Level Data'!A355</f>
        <v>15.54</v>
      </c>
      <c r="C404" s="74" t="str">
        <f>INDEX('Vehicle Level Data'!B:B,MATCH('Vehicle Overview'!$B404,'Vehicle Level Data'!$A:$A,0))</f>
        <v>Distribution 7 Date</v>
      </c>
      <c r="D404" s="209" t="str">
        <f>IF(ISBLANK(INDEX('Vehicle Level Data'!D:D,MATCH('Vehicle Overview'!$B404,'Vehicle Level Data'!$A:$A,0))),"",INDEX('Vehicle Level Data'!D:D,MATCH('Vehicle Overview'!$B404,'Vehicle Level Data'!$A:$A,0)))</f>
        <v/>
      </c>
      <c r="E404" s="126"/>
      <c r="F404" s="126"/>
      <c r="G404" s="126"/>
      <c r="H404" s="170"/>
      <c r="I404" s="174"/>
      <c r="K404" s="174"/>
      <c r="L404" s="174"/>
      <c r="M404" s="174"/>
      <c r="N404" s="174"/>
      <c r="O404" s="174"/>
      <c r="P404" s="174"/>
      <c r="Q404" s="174"/>
      <c r="R404" s="174"/>
      <c r="S404" s="174"/>
      <c r="T404" s="174"/>
      <c r="U404" s="174"/>
      <c r="V404" s="174"/>
      <c r="W404" s="174"/>
      <c r="X404" s="174"/>
      <c r="Y404" s="174"/>
      <c r="Z404" s="174"/>
      <c r="AA404" s="174"/>
      <c r="AB404" s="174"/>
      <c r="AC404" s="174"/>
      <c r="AD404" s="174"/>
      <c r="AE404" s="174"/>
      <c r="AF404" s="174"/>
      <c r="AG404" s="174"/>
      <c r="AH404" s="174"/>
      <c r="AI404" s="174"/>
      <c r="AJ404" s="174"/>
      <c r="AK404" s="174"/>
      <c r="AL404" s="174"/>
      <c r="AM404" s="174"/>
      <c r="AN404" s="174"/>
      <c r="AO404" s="174"/>
      <c r="AP404" s="174"/>
      <c r="AQ404" s="174"/>
      <c r="AR404" s="174"/>
      <c r="AS404" s="174"/>
      <c r="AT404" s="174"/>
      <c r="AU404" s="174"/>
      <c r="AV404" s="174"/>
      <c r="AW404" s="174"/>
      <c r="AX404" s="174"/>
      <c r="AY404" s="174"/>
      <c r="AZ404" s="174"/>
      <c r="BA404" s="174"/>
      <c r="BB404" s="174"/>
      <c r="BC404" s="174"/>
      <c r="BD404" s="174"/>
      <c r="BE404" s="174"/>
      <c r="BF404" s="174"/>
      <c r="BG404" s="174"/>
      <c r="BH404" s="174"/>
      <c r="BI404" s="174"/>
      <c r="BJ404" s="174"/>
      <c r="BK404" s="174"/>
      <c r="BL404" s="174"/>
      <c r="BM404" s="174"/>
      <c r="BN404" s="174"/>
      <c r="BO404" s="174"/>
      <c r="BP404" s="174"/>
      <c r="BQ404" s="174"/>
      <c r="BR404" s="174"/>
      <c r="BS404" s="174"/>
      <c r="BT404" s="174"/>
      <c r="BU404" s="174"/>
      <c r="BV404" s="174"/>
      <c r="BW404" s="174"/>
      <c r="BX404" s="174"/>
      <c r="BY404" s="174"/>
      <c r="BZ404" s="174"/>
      <c r="CA404" s="174"/>
      <c r="CB404" s="174"/>
      <c r="CC404" s="174"/>
      <c r="CD404" s="174"/>
      <c r="CE404" s="174"/>
      <c r="CF404" s="174"/>
      <c r="CG404" s="174"/>
      <c r="CH404" s="174"/>
      <c r="CI404" s="174"/>
      <c r="CJ404" s="174"/>
      <c r="CK404" s="174"/>
      <c r="CL404" s="174"/>
      <c r="CM404" s="174"/>
      <c r="CN404" s="174"/>
      <c r="CO404" s="174"/>
      <c r="CP404" s="174"/>
      <c r="CQ404" s="174"/>
      <c r="CR404" s="174"/>
      <c r="CS404" s="174"/>
      <c r="CT404" s="174"/>
      <c r="CU404" s="174"/>
      <c r="CV404" s="174"/>
      <c r="CW404" s="174"/>
      <c r="CX404" s="174"/>
      <c r="CY404" s="174"/>
      <c r="CZ404" s="174"/>
      <c r="DA404" s="174"/>
      <c r="DB404" s="174"/>
      <c r="DC404" s="174"/>
      <c r="DD404" s="174"/>
    </row>
    <row r="405" spans="1:108" s="160" customFormat="1" ht="24.95" customHeight="1">
      <c r="A405" s="72" t="s">
        <v>2820</v>
      </c>
      <c r="B405" s="75" t="str">
        <f>'Vehicle Level Data'!A356</f>
        <v>15.55</v>
      </c>
      <c r="C405" s="72" t="str">
        <f>INDEX('Vehicle Level Data'!B:B,MATCH('Vehicle Overview'!$B405,'Vehicle Level Data'!$A:$A,0))</f>
        <v>Distribution 8 Amount</v>
      </c>
      <c r="D405" s="180" t="str">
        <f>IF(ISBLANK(INDEX('Vehicle Level Data'!D:D,MATCH('Vehicle Overview'!$B405,'Vehicle Level Data'!$A:$A,0))),"",INDEX('Vehicle Level Data'!D:D,MATCH('Vehicle Overview'!$B405,'Vehicle Level Data'!$A:$A,0)))</f>
        <v/>
      </c>
      <c r="E405" s="123"/>
      <c r="F405" s="123"/>
      <c r="G405" s="123"/>
      <c r="H405" s="170"/>
    </row>
    <row r="406" spans="1:108" s="163" customFormat="1" ht="24.95" customHeight="1">
      <c r="A406" s="74" t="s">
        <v>2821</v>
      </c>
      <c r="B406" s="73" t="str">
        <f>'Vehicle Level Data'!A357</f>
        <v>15.56</v>
      </c>
      <c r="C406" s="74" t="str">
        <f>INDEX('Vehicle Level Data'!B:B,MATCH('Vehicle Overview'!$B406,'Vehicle Level Data'!$A:$A,0))</f>
        <v>Distribution 8 Date</v>
      </c>
      <c r="D406" s="209" t="str">
        <f>IF(ISBLANK(INDEX('Vehicle Level Data'!D:D,MATCH('Vehicle Overview'!$B406,'Vehicle Level Data'!$A:$A,0))),"",INDEX('Vehicle Level Data'!D:D,MATCH('Vehicle Overview'!$B406,'Vehicle Level Data'!$A:$A,0)))</f>
        <v/>
      </c>
      <c r="E406" s="126"/>
      <c r="F406" s="126"/>
      <c r="G406" s="126"/>
      <c r="H406" s="170"/>
      <c r="I406" s="174"/>
      <c r="K406" s="174"/>
      <c r="L406" s="174"/>
      <c r="M406" s="174"/>
      <c r="N406" s="174"/>
      <c r="O406" s="174"/>
      <c r="P406" s="174"/>
      <c r="Q406" s="174"/>
      <c r="R406" s="174"/>
      <c r="S406" s="174"/>
      <c r="T406" s="174"/>
      <c r="U406" s="174"/>
      <c r="V406" s="174"/>
      <c r="W406" s="174"/>
      <c r="X406" s="174"/>
      <c r="Y406" s="174"/>
      <c r="Z406" s="174"/>
      <c r="AA406" s="174"/>
      <c r="AB406" s="174"/>
      <c r="AC406" s="174"/>
      <c r="AD406" s="174"/>
      <c r="AE406" s="174"/>
      <c r="AF406" s="174"/>
      <c r="AG406" s="174"/>
      <c r="AH406" s="174"/>
      <c r="AI406" s="174"/>
      <c r="AJ406" s="174"/>
      <c r="AK406" s="174"/>
      <c r="AL406" s="174"/>
      <c r="AM406" s="174"/>
      <c r="AN406" s="174"/>
      <c r="AO406" s="174"/>
      <c r="AP406" s="174"/>
      <c r="AQ406" s="174"/>
      <c r="AR406" s="174"/>
      <c r="AS406" s="174"/>
      <c r="AT406" s="174"/>
      <c r="AU406" s="174"/>
      <c r="AV406" s="174"/>
      <c r="AW406" s="174"/>
      <c r="AX406" s="174"/>
      <c r="AY406" s="174"/>
      <c r="AZ406" s="174"/>
      <c r="BA406" s="174"/>
      <c r="BB406" s="174"/>
      <c r="BC406" s="174"/>
      <c r="BD406" s="174"/>
      <c r="BE406" s="174"/>
      <c r="BF406" s="174"/>
      <c r="BG406" s="174"/>
      <c r="BH406" s="174"/>
      <c r="BI406" s="174"/>
      <c r="BJ406" s="174"/>
      <c r="BK406" s="174"/>
      <c r="BL406" s="174"/>
      <c r="BM406" s="174"/>
      <c r="BN406" s="174"/>
      <c r="BO406" s="174"/>
      <c r="BP406" s="174"/>
      <c r="BQ406" s="174"/>
      <c r="BR406" s="174"/>
      <c r="BS406" s="174"/>
      <c r="BT406" s="174"/>
      <c r="BU406" s="174"/>
      <c r="BV406" s="174"/>
      <c r="BW406" s="174"/>
      <c r="BX406" s="174"/>
      <c r="BY406" s="174"/>
      <c r="BZ406" s="174"/>
      <c r="CA406" s="174"/>
      <c r="CB406" s="174"/>
      <c r="CC406" s="174"/>
      <c r="CD406" s="174"/>
      <c r="CE406" s="174"/>
      <c r="CF406" s="174"/>
      <c r="CG406" s="174"/>
      <c r="CH406" s="174"/>
      <c r="CI406" s="174"/>
      <c r="CJ406" s="174"/>
      <c r="CK406" s="174"/>
      <c r="CL406" s="174"/>
      <c r="CM406" s="174"/>
      <c r="CN406" s="174"/>
      <c r="CO406" s="174"/>
      <c r="CP406" s="174"/>
      <c r="CQ406" s="174"/>
      <c r="CR406" s="174"/>
      <c r="CS406" s="174"/>
      <c r="CT406" s="174"/>
      <c r="CU406" s="174"/>
      <c r="CV406" s="174"/>
      <c r="CW406" s="174"/>
      <c r="CX406" s="174"/>
      <c r="CY406" s="174"/>
      <c r="CZ406" s="174"/>
      <c r="DA406" s="174"/>
      <c r="DB406" s="174"/>
      <c r="DC406" s="174"/>
      <c r="DD406" s="174"/>
    </row>
    <row r="407" spans="1:108" s="160" customFormat="1" ht="24.95" customHeight="1">
      <c r="A407" s="72" t="s">
        <v>2822</v>
      </c>
      <c r="B407" s="75" t="str">
        <f>'Vehicle Level Data'!A358</f>
        <v>15.57</v>
      </c>
      <c r="C407" s="72" t="str">
        <f>INDEX('Vehicle Level Data'!B:B,MATCH('Vehicle Overview'!$B407,'Vehicle Level Data'!$A:$A,0))</f>
        <v>Distribution 9 Amount</v>
      </c>
      <c r="D407" s="180" t="str">
        <f>IF(ISBLANK(INDEX('Vehicle Level Data'!D:D,MATCH('Vehicle Overview'!$B407,'Vehicle Level Data'!$A:$A,0))),"",INDEX('Vehicle Level Data'!D:D,MATCH('Vehicle Overview'!$B407,'Vehicle Level Data'!$A:$A,0)))</f>
        <v/>
      </c>
      <c r="E407" s="123"/>
      <c r="F407" s="123"/>
      <c r="G407" s="123"/>
      <c r="H407" s="170"/>
    </row>
    <row r="408" spans="1:108" s="163" customFormat="1" ht="24.95" customHeight="1">
      <c r="A408" s="74" t="s">
        <v>2823</v>
      </c>
      <c r="B408" s="73" t="str">
        <f>'Vehicle Level Data'!A359</f>
        <v>15.58</v>
      </c>
      <c r="C408" s="74" t="str">
        <f>INDEX('Vehicle Level Data'!B:B,MATCH('Vehicle Overview'!$B408,'Vehicle Level Data'!$A:$A,0))</f>
        <v>Distribution 9 Date</v>
      </c>
      <c r="D408" s="209" t="str">
        <f>IF(ISBLANK(INDEX('Vehicle Level Data'!D:D,MATCH('Vehicle Overview'!$B408,'Vehicle Level Data'!$A:$A,0))),"",INDEX('Vehicle Level Data'!D:D,MATCH('Vehicle Overview'!$B408,'Vehicle Level Data'!$A:$A,0)))</f>
        <v/>
      </c>
      <c r="E408" s="126"/>
      <c r="F408" s="126"/>
      <c r="G408" s="126"/>
      <c r="H408" s="170"/>
      <c r="I408" s="174"/>
      <c r="K408" s="174"/>
      <c r="L408" s="174"/>
      <c r="M408" s="174"/>
      <c r="N408" s="174"/>
      <c r="O408" s="174"/>
      <c r="P408" s="174"/>
      <c r="Q408" s="174"/>
      <c r="R408" s="174"/>
      <c r="S408" s="174"/>
      <c r="T408" s="174"/>
      <c r="U408" s="174"/>
      <c r="V408" s="174"/>
      <c r="W408" s="174"/>
      <c r="X408" s="174"/>
      <c r="Y408" s="174"/>
      <c r="Z408" s="174"/>
      <c r="AA408" s="174"/>
      <c r="AB408" s="174"/>
      <c r="AC408" s="174"/>
      <c r="AD408" s="174"/>
      <c r="AE408" s="174"/>
      <c r="AF408" s="174"/>
      <c r="AG408" s="174"/>
      <c r="AH408" s="174"/>
      <c r="AI408" s="174"/>
      <c r="AJ408" s="174"/>
      <c r="AK408" s="174"/>
      <c r="AL408" s="174"/>
      <c r="AM408" s="174"/>
      <c r="AN408" s="174"/>
      <c r="AO408" s="174"/>
      <c r="AP408" s="174"/>
      <c r="AQ408" s="174"/>
      <c r="AR408" s="174"/>
      <c r="AS408" s="174"/>
      <c r="AT408" s="174"/>
      <c r="AU408" s="174"/>
      <c r="AV408" s="174"/>
      <c r="AW408" s="174"/>
      <c r="AX408" s="174"/>
      <c r="AY408" s="174"/>
      <c r="AZ408" s="174"/>
      <c r="BA408" s="174"/>
      <c r="BB408" s="174"/>
      <c r="BC408" s="174"/>
      <c r="BD408" s="174"/>
      <c r="BE408" s="174"/>
      <c r="BF408" s="174"/>
      <c r="BG408" s="174"/>
      <c r="BH408" s="174"/>
      <c r="BI408" s="174"/>
      <c r="BJ408" s="174"/>
      <c r="BK408" s="174"/>
      <c r="BL408" s="174"/>
      <c r="BM408" s="174"/>
      <c r="BN408" s="174"/>
      <c r="BO408" s="174"/>
      <c r="BP408" s="174"/>
      <c r="BQ408" s="174"/>
      <c r="BR408" s="174"/>
      <c r="BS408" s="174"/>
      <c r="BT408" s="174"/>
      <c r="BU408" s="174"/>
      <c r="BV408" s="174"/>
      <c r="BW408" s="174"/>
      <c r="BX408" s="174"/>
      <c r="BY408" s="174"/>
      <c r="BZ408" s="174"/>
      <c r="CA408" s="174"/>
      <c r="CB408" s="174"/>
      <c r="CC408" s="174"/>
      <c r="CD408" s="174"/>
      <c r="CE408" s="174"/>
      <c r="CF408" s="174"/>
      <c r="CG408" s="174"/>
      <c r="CH408" s="174"/>
      <c r="CI408" s="174"/>
      <c r="CJ408" s="174"/>
      <c r="CK408" s="174"/>
      <c r="CL408" s="174"/>
      <c r="CM408" s="174"/>
      <c r="CN408" s="174"/>
      <c r="CO408" s="174"/>
      <c r="CP408" s="174"/>
      <c r="CQ408" s="174"/>
      <c r="CR408" s="174"/>
      <c r="CS408" s="174"/>
      <c r="CT408" s="174"/>
      <c r="CU408" s="174"/>
      <c r="CV408" s="174"/>
      <c r="CW408" s="174"/>
      <c r="CX408" s="174"/>
      <c r="CY408" s="174"/>
      <c r="CZ408" s="174"/>
      <c r="DA408" s="174"/>
      <c r="DB408" s="174"/>
      <c r="DC408" s="174"/>
      <c r="DD408" s="174"/>
    </row>
    <row r="409" spans="1:108" s="160" customFormat="1" ht="24.95" customHeight="1">
      <c r="A409" s="72" t="s">
        <v>2824</v>
      </c>
      <c r="B409" s="75" t="str">
        <f>'Vehicle Level Data'!A360</f>
        <v>15.59</v>
      </c>
      <c r="C409" s="72" t="str">
        <f>INDEX('Vehicle Level Data'!B:B,MATCH('Vehicle Overview'!$B409,'Vehicle Level Data'!$A:$A,0))</f>
        <v>Distribution 10 Amount</v>
      </c>
      <c r="D409" s="180" t="str">
        <f>IF(ISBLANK(INDEX('Vehicle Level Data'!D:D,MATCH('Vehicle Overview'!$B409,'Vehicle Level Data'!$A:$A,0))),"",INDEX('Vehicle Level Data'!D:D,MATCH('Vehicle Overview'!$B409,'Vehicle Level Data'!$A:$A,0)))</f>
        <v/>
      </c>
      <c r="E409" s="123"/>
      <c r="F409" s="123"/>
      <c r="G409" s="123"/>
      <c r="H409" s="170"/>
    </row>
    <row r="410" spans="1:108" s="163" customFormat="1" ht="24.95" customHeight="1">
      <c r="A410" s="74" t="s">
        <v>2825</v>
      </c>
      <c r="B410" s="73" t="str">
        <f>'Vehicle Level Data'!A361</f>
        <v>15.60</v>
      </c>
      <c r="C410" s="74" t="str">
        <f>INDEX('Vehicle Level Data'!B:B,MATCH('Vehicle Overview'!$B410,'Vehicle Level Data'!$A:$A,0))</f>
        <v>Distribution 10 Date</v>
      </c>
      <c r="D410" s="209" t="str">
        <f>IF(ISBLANK(INDEX('Vehicle Level Data'!D:D,MATCH('Vehicle Overview'!$B410,'Vehicle Level Data'!$A:$A,0))),"",INDEX('Vehicle Level Data'!D:D,MATCH('Vehicle Overview'!$B410,'Vehicle Level Data'!$A:$A,0)))</f>
        <v/>
      </c>
      <c r="E410" s="126"/>
      <c r="F410" s="126"/>
      <c r="G410" s="126"/>
      <c r="H410" s="170"/>
      <c r="I410" s="174"/>
      <c r="K410" s="174"/>
      <c r="L410" s="174"/>
      <c r="M410" s="174"/>
      <c r="N410" s="174"/>
      <c r="O410" s="174"/>
      <c r="P410" s="174"/>
      <c r="Q410" s="174"/>
      <c r="R410" s="174"/>
      <c r="S410" s="174"/>
      <c r="T410" s="174"/>
      <c r="U410" s="174"/>
      <c r="V410" s="174"/>
      <c r="W410" s="174"/>
      <c r="X410" s="174"/>
      <c r="Y410" s="174"/>
      <c r="Z410" s="174"/>
      <c r="AA410" s="174"/>
      <c r="AB410" s="174"/>
      <c r="AC410" s="174"/>
      <c r="AD410" s="174"/>
      <c r="AE410" s="174"/>
      <c r="AF410" s="174"/>
      <c r="AG410" s="174"/>
      <c r="AH410" s="174"/>
      <c r="AI410" s="174"/>
      <c r="AJ410" s="174"/>
      <c r="AK410" s="174"/>
      <c r="AL410" s="174"/>
      <c r="AM410" s="174"/>
      <c r="AN410" s="174"/>
      <c r="AO410" s="174"/>
      <c r="AP410" s="174"/>
      <c r="AQ410" s="174"/>
      <c r="AR410" s="174"/>
      <c r="AS410" s="174"/>
      <c r="AT410" s="174"/>
      <c r="AU410" s="174"/>
      <c r="AV410" s="174"/>
      <c r="AW410" s="174"/>
      <c r="AX410" s="174"/>
      <c r="AY410" s="174"/>
      <c r="AZ410" s="174"/>
      <c r="BA410" s="174"/>
      <c r="BB410" s="174"/>
      <c r="BC410" s="174"/>
      <c r="BD410" s="174"/>
      <c r="BE410" s="174"/>
      <c r="BF410" s="174"/>
      <c r="BG410" s="174"/>
      <c r="BH410" s="174"/>
      <c r="BI410" s="174"/>
      <c r="BJ410" s="174"/>
      <c r="BK410" s="174"/>
      <c r="BL410" s="174"/>
      <c r="BM410" s="174"/>
      <c r="BN410" s="174"/>
      <c r="BO410" s="174"/>
      <c r="BP410" s="174"/>
      <c r="BQ410" s="174"/>
      <c r="BR410" s="174"/>
      <c r="BS410" s="174"/>
      <c r="BT410" s="174"/>
      <c r="BU410" s="174"/>
      <c r="BV410" s="174"/>
      <c r="BW410" s="174"/>
      <c r="BX410" s="174"/>
      <c r="BY410" s="174"/>
      <c r="BZ410" s="174"/>
      <c r="CA410" s="174"/>
      <c r="CB410" s="174"/>
      <c r="CC410" s="174"/>
      <c r="CD410" s="174"/>
      <c r="CE410" s="174"/>
      <c r="CF410" s="174"/>
      <c r="CG410" s="174"/>
      <c r="CH410" s="174"/>
      <c r="CI410" s="174"/>
      <c r="CJ410" s="174"/>
      <c r="CK410" s="174"/>
      <c r="CL410" s="174"/>
      <c r="CM410" s="174"/>
      <c r="CN410" s="174"/>
      <c r="CO410" s="174"/>
      <c r="CP410" s="174"/>
      <c r="CQ410" s="174"/>
      <c r="CR410" s="174"/>
      <c r="CS410" s="174"/>
      <c r="CT410" s="174"/>
      <c r="CU410" s="174"/>
      <c r="CV410" s="174"/>
      <c r="CW410" s="174"/>
      <c r="CX410" s="174"/>
      <c r="CY410" s="174"/>
      <c r="CZ410" s="174"/>
      <c r="DA410" s="174"/>
      <c r="DB410" s="174"/>
      <c r="DC410" s="174"/>
      <c r="DD410" s="174"/>
    </row>
    <row r="411" spans="1:108" s="163" customFormat="1" ht="27">
      <c r="A411" s="314"/>
      <c r="B411" s="318"/>
      <c r="C411" s="314"/>
      <c r="D411" s="319"/>
      <c r="E411" s="320"/>
      <c r="F411" s="320"/>
      <c r="G411" s="320"/>
      <c r="H411" s="170"/>
    </row>
    <row r="412" spans="1:108" s="163" customFormat="1" ht="27">
      <c r="A412" s="70"/>
      <c r="B412" s="55"/>
      <c r="C412" s="70" t="s">
        <v>970</v>
      </c>
      <c r="D412" s="214"/>
      <c r="E412" s="224" t="str">
        <f>$E$4</f>
        <v xml:space="preserve">Data  </v>
      </c>
      <c r="F412" s="224" t="str">
        <f>$F$4</f>
        <v xml:space="preserve">Data  </v>
      </c>
      <c r="G412" s="224" t="str">
        <f>$G$4</f>
        <v xml:space="preserve">Data  </v>
      </c>
      <c r="H412" s="170"/>
    </row>
    <row r="413" spans="1:108" s="163" customFormat="1" ht="11.1" customHeight="1">
      <c r="A413" s="83"/>
      <c r="B413" s="82"/>
      <c r="C413" s="83"/>
      <c r="D413" s="217"/>
      <c r="E413" s="197"/>
      <c r="F413" s="197"/>
      <c r="G413" s="197"/>
      <c r="H413" s="170"/>
    </row>
    <row r="414" spans="1:108" s="160" customFormat="1" ht="24.95" customHeight="1">
      <c r="A414" s="72" t="s">
        <v>2907</v>
      </c>
      <c r="B414" s="75" t="str">
        <f>'Vehicle Level Data'!A365</f>
        <v>15.61</v>
      </c>
      <c r="C414" s="72" t="str">
        <f>INDEX('Vehicle Level Data'!B:B,MATCH('Vehicle Overview'!$B414,'Vehicle Level Data'!$A:$A,0))</f>
        <v>Placeholder Amount</v>
      </c>
      <c r="D414" s="180" t="str">
        <f>IF(ISBLANK(INDEX('Vehicle Level Data'!D:D,MATCH('Vehicle Overview'!$B414,'Vehicle Level Data'!$A:$A,0))),"",INDEX('Vehicle Level Data'!D:D,MATCH('Vehicle Overview'!$B414,'Vehicle Level Data'!$A:$A,0)))</f>
        <v/>
      </c>
      <c r="E414" s="123"/>
      <c r="F414" s="123"/>
      <c r="G414" s="123"/>
      <c r="H414" s="170"/>
    </row>
    <row r="415" spans="1:108" s="163" customFormat="1" ht="24.95" customHeight="1">
      <c r="A415" s="74" t="s">
        <v>2908</v>
      </c>
      <c r="B415" s="73" t="str">
        <f>'Vehicle Level Data'!A366</f>
        <v>15.62</v>
      </c>
      <c r="C415" s="74" t="str">
        <f>INDEX('Vehicle Level Data'!B:B,MATCH('Vehicle Overview'!$B415,'Vehicle Level Data'!$A:$A,0))</f>
        <v>Placeholder Date</v>
      </c>
      <c r="D415" s="209" t="str">
        <f>IF(ISBLANK(INDEX('Vehicle Level Data'!D:D,MATCH('Vehicle Overview'!$B415,'Vehicle Level Data'!$A:$A,0))),"",INDEX('Vehicle Level Data'!D:D,MATCH('Vehicle Overview'!$B415,'Vehicle Level Data'!$A:$A,0)))</f>
        <v/>
      </c>
      <c r="E415" s="126"/>
      <c r="F415" s="126"/>
      <c r="G415" s="126"/>
      <c r="H415" s="170"/>
      <c r="I415" s="174"/>
      <c r="K415" s="174"/>
      <c r="L415" s="174"/>
      <c r="M415" s="174"/>
      <c r="N415" s="174"/>
      <c r="O415" s="174"/>
      <c r="P415" s="174"/>
      <c r="Q415" s="174"/>
      <c r="R415" s="174"/>
      <c r="S415" s="174"/>
      <c r="T415" s="174"/>
      <c r="U415" s="174"/>
      <c r="V415" s="174"/>
      <c r="W415" s="174"/>
      <c r="X415" s="174"/>
      <c r="Y415" s="174"/>
      <c r="Z415" s="174"/>
      <c r="AA415" s="174"/>
      <c r="AB415" s="174"/>
      <c r="AC415" s="174"/>
      <c r="AD415" s="174"/>
      <c r="AE415" s="174"/>
      <c r="AF415" s="174"/>
      <c r="AG415" s="174"/>
      <c r="AH415" s="174"/>
      <c r="AI415" s="174"/>
      <c r="AJ415" s="174"/>
      <c r="AK415" s="174"/>
      <c r="AL415" s="174"/>
      <c r="AM415" s="174"/>
      <c r="AN415" s="174"/>
      <c r="AO415" s="174"/>
      <c r="AP415" s="174"/>
      <c r="AQ415" s="174"/>
      <c r="AR415" s="174"/>
      <c r="AS415" s="174"/>
      <c r="AT415" s="174"/>
      <c r="AU415" s="174"/>
      <c r="AV415" s="174"/>
      <c r="AW415" s="174"/>
      <c r="AX415" s="174"/>
      <c r="AY415" s="174"/>
      <c r="AZ415" s="174"/>
      <c r="BA415" s="174"/>
      <c r="BB415" s="174"/>
      <c r="BC415" s="174"/>
      <c r="BD415" s="174"/>
      <c r="BE415" s="174"/>
      <c r="BF415" s="174"/>
      <c r="BG415" s="174"/>
      <c r="BH415" s="174"/>
      <c r="BI415" s="174"/>
      <c r="BJ415" s="174"/>
      <c r="BK415" s="174"/>
      <c r="BL415" s="174"/>
      <c r="BM415" s="174"/>
      <c r="BN415" s="174"/>
      <c r="BO415" s="174"/>
      <c r="BP415" s="174"/>
      <c r="BQ415" s="174"/>
      <c r="BR415" s="174"/>
      <c r="BS415" s="174"/>
      <c r="BT415" s="174"/>
      <c r="BU415" s="174"/>
      <c r="BV415" s="174"/>
      <c r="BW415" s="174"/>
      <c r="BX415" s="174"/>
      <c r="BY415" s="174"/>
      <c r="BZ415" s="174"/>
      <c r="CA415" s="174"/>
      <c r="CB415" s="174"/>
      <c r="CC415" s="174"/>
      <c r="CD415" s="174"/>
      <c r="CE415" s="174"/>
      <c r="CF415" s="174"/>
      <c r="CG415" s="174"/>
      <c r="CH415" s="174"/>
      <c r="CI415" s="174"/>
      <c r="CJ415" s="174"/>
      <c r="CK415" s="174"/>
      <c r="CL415" s="174"/>
      <c r="CM415" s="174"/>
      <c r="CN415" s="174"/>
      <c r="CO415" s="174"/>
      <c r="CP415" s="174"/>
      <c r="CQ415" s="174"/>
      <c r="CR415" s="174"/>
      <c r="CS415" s="174"/>
      <c r="CT415" s="174"/>
      <c r="CU415" s="174"/>
      <c r="CV415" s="174"/>
      <c r="CW415" s="174"/>
      <c r="CX415" s="174"/>
      <c r="CY415" s="174"/>
      <c r="CZ415" s="174"/>
      <c r="DA415" s="174"/>
      <c r="DB415" s="174"/>
      <c r="DC415" s="174"/>
      <c r="DD415" s="174"/>
    </row>
    <row r="416" spans="1:108" s="160" customFormat="1" ht="24.95" customHeight="1">
      <c r="A416" s="72" t="s">
        <v>2909</v>
      </c>
      <c r="B416" s="75" t="str">
        <f>'Vehicle Level Data'!A367</f>
        <v>15.63</v>
      </c>
      <c r="C416" s="72" t="str">
        <f>INDEX('Vehicle Level Data'!B:B,MATCH('Vehicle Overview'!$B416,'Vehicle Level Data'!$A:$A,0))</f>
        <v>Placeholder Amount</v>
      </c>
      <c r="D416" s="180" t="str">
        <f>IF(ISBLANK(INDEX('Vehicle Level Data'!D:D,MATCH('Vehicle Overview'!$B416,'Vehicle Level Data'!$A:$A,0))),"",INDEX('Vehicle Level Data'!D:D,MATCH('Vehicle Overview'!$B416,'Vehicle Level Data'!$A:$A,0)))</f>
        <v/>
      </c>
      <c r="E416" s="123"/>
      <c r="F416" s="123"/>
      <c r="G416" s="123"/>
      <c r="H416" s="170"/>
    </row>
    <row r="417" spans="1:108" s="163" customFormat="1" ht="24.95" customHeight="1">
      <c r="A417" s="74" t="s">
        <v>2910</v>
      </c>
      <c r="B417" s="73" t="str">
        <f>'Vehicle Level Data'!A368</f>
        <v>15.64</v>
      </c>
      <c r="C417" s="74" t="str">
        <f>INDEX('Vehicle Level Data'!B:B,MATCH('Vehicle Overview'!$B417,'Vehicle Level Data'!$A:$A,0))</f>
        <v>Placeholder Date</v>
      </c>
      <c r="D417" s="209" t="str">
        <f>IF(ISBLANK(INDEX('Vehicle Level Data'!D:D,MATCH('Vehicle Overview'!$B417,'Vehicle Level Data'!$A:$A,0))),"",INDEX('Vehicle Level Data'!D:D,MATCH('Vehicle Overview'!$B417,'Vehicle Level Data'!$A:$A,0)))</f>
        <v/>
      </c>
      <c r="E417" s="126"/>
      <c r="F417" s="126"/>
      <c r="G417" s="126"/>
      <c r="H417" s="170"/>
      <c r="I417" s="174"/>
      <c r="K417" s="174"/>
      <c r="L417" s="174"/>
      <c r="M417" s="174"/>
      <c r="N417" s="174"/>
      <c r="O417" s="174"/>
      <c r="P417" s="174"/>
      <c r="Q417" s="174"/>
      <c r="R417" s="174"/>
      <c r="S417" s="174"/>
      <c r="T417" s="174"/>
      <c r="U417" s="174"/>
      <c r="V417" s="174"/>
      <c r="W417" s="174"/>
      <c r="X417" s="174"/>
      <c r="Y417" s="174"/>
      <c r="Z417" s="174"/>
      <c r="AA417" s="174"/>
      <c r="AB417" s="174"/>
      <c r="AC417" s="174"/>
      <c r="AD417" s="174"/>
      <c r="AE417" s="174"/>
      <c r="AF417" s="174"/>
      <c r="AG417" s="174"/>
      <c r="AH417" s="174"/>
      <c r="AI417" s="174"/>
      <c r="AJ417" s="174"/>
      <c r="AK417" s="174"/>
      <c r="AL417" s="174"/>
      <c r="AM417" s="174"/>
      <c r="AN417" s="174"/>
      <c r="AO417" s="174"/>
      <c r="AP417" s="174"/>
      <c r="AQ417" s="174"/>
      <c r="AR417" s="174"/>
      <c r="AS417" s="174"/>
      <c r="AT417" s="174"/>
      <c r="AU417" s="174"/>
      <c r="AV417" s="174"/>
      <c r="AW417" s="174"/>
      <c r="AX417" s="174"/>
      <c r="AY417" s="174"/>
      <c r="AZ417" s="174"/>
      <c r="BA417" s="174"/>
      <c r="BB417" s="174"/>
      <c r="BC417" s="174"/>
      <c r="BD417" s="174"/>
      <c r="BE417" s="174"/>
      <c r="BF417" s="174"/>
      <c r="BG417" s="174"/>
      <c r="BH417" s="174"/>
      <c r="BI417" s="174"/>
      <c r="BJ417" s="174"/>
      <c r="BK417" s="174"/>
      <c r="BL417" s="174"/>
      <c r="BM417" s="174"/>
      <c r="BN417" s="174"/>
      <c r="BO417" s="174"/>
      <c r="BP417" s="174"/>
      <c r="BQ417" s="174"/>
      <c r="BR417" s="174"/>
      <c r="BS417" s="174"/>
      <c r="BT417" s="174"/>
      <c r="BU417" s="174"/>
      <c r="BV417" s="174"/>
      <c r="BW417" s="174"/>
      <c r="BX417" s="174"/>
      <c r="BY417" s="174"/>
      <c r="BZ417" s="174"/>
      <c r="CA417" s="174"/>
      <c r="CB417" s="174"/>
      <c r="CC417" s="174"/>
      <c r="CD417" s="174"/>
      <c r="CE417" s="174"/>
      <c r="CF417" s="174"/>
      <c r="CG417" s="174"/>
      <c r="CH417" s="174"/>
      <c r="CI417" s="174"/>
      <c r="CJ417" s="174"/>
      <c r="CK417" s="174"/>
      <c r="CL417" s="174"/>
      <c r="CM417" s="174"/>
      <c r="CN417" s="174"/>
      <c r="CO417" s="174"/>
      <c r="CP417" s="174"/>
      <c r="CQ417" s="174"/>
      <c r="CR417" s="174"/>
      <c r="CS417" s="174"/>
      <c r="CT417" s="174"/>
      <c r="CU417" s="174"/>
      <c r="CV417" s="174"/>
      <c r="CW417" s="174"/>
      <c r="CX417" s="174"/>
      <c r="CY417" s="174"/>
      <c r="CZ417" s="174"/>
      <c r="DA417" s="174"/>
      <c r="DB417" s="174"/>
      <c r="DC417" s="174"/>
      <c r="DD417" s="174"/>
    </row>
    <row r="418" spans="1:108" s="160" customFormat="1" ht="24.95" customHeight="1">
      <c r="A418" s="72" t="s">
        <v>2911</v>
      </c>
      <c r="B418" s="75" t="str">
        <f>'Vehicle Level Data'!A369</f>
        <v>15.65</v>
      </c>
      <c r="C418" s="72" t="str">
        <f>INDEX('Vehicle Level Data'!B:B,MATCH('Vehicle Overview'!$B418,'Vehicle Level Data'!$A:$A,0))</f>
        <v>Placeholder Amount</v>
      </c>
      <c r="D418" s="180" t="str">
        <f>IF(ISBLANK(INDEX('Vehicle Level Data'!D:D,MATCH('Vehicle Overview'!$B418,'Vehicle Level Data'!$A:$A,0))),"",INDEX('Vehicle Level Data'!D:D,MATCH('Vehicle Overview'!$B418,'Vehicle Level Data'!$A:$A,0)))</f>
        <v/>
      </c>
      <c r="E418" s="123"/>
      <c r="F418" s="123"/>
      <c r="G418" s="123"/>
      <c r="H418" s="170"/>
    </row>
    <row r="419" spans="1:108" s="163" customFormat="1" ht="24.95" customHeight="1">
      <c r="A419" s="74" t="s">
        <v>2912</v>
      </c>
      <c r="B419" s="73" t="str">
        <f>'Vehicle Level Data'!A370</f>
        <v>15.66</v>
      </c>
      <c r="C419" s="74" t="str">
        <f>INDEX('Vehicle Level Data'!B:B,MATCH('Vehicle Overview'!$B419,'Vehicle Level Data'!$A:$A,0))</f>
        <v>Placeholder Date</v>
      </c>
      <c r="D419" s="209" t="str">
        <f>IF(ISBLANK(INDEX('Vehicle Level Data'!D:D,MATCH('Vehicle Overview'!$B419,'Vehicle Level Data'!$A:$A,0))),"",INDEX('Vehicle Level Data'!D:D,MATCH('Vehicle Overview'!$B419,'Vehicle Level Data'!$A:$A,0)))</f>
        <v/>
      </c>
      <c r="E419" s="126"/>
      <c r="F419" s="126"/>
      <c r="G419" s="126"/>
      <c r="H419" s="170"/>
      <c r="I419" s="174"/>
      <c r="K419" s="174"/>
      <c r="L419" s="174"/>
      <c r="M419" s="174"/>
      <c r="N419" s="174"/>
      <c r="O419" s="174"/>
      <c r="P419" s="174"/>
      <c r="Q419" s="174"/>
      <c r="R419" s="174"/>
      <c r="S419" s="174"/>
      <c r="T419" s="174"/>
      <c r="U419" s="174"/>
      <c r="V419" s="174"/>
      <c r="W419" s="174"/>
      <c r="X419" s="174"/>
      <c r="Y419" s="174"/>
      <c r="Z419" s="174"/>
      <c r="AA419" s="174"/>
      <c r="AB419" s="174"/>
      <c r="AC419" s="174"/>
      <c r="AD419" s="174"/>
      <c r="AE419" s="174"/>
      <c r="AF419" s="174"/>
      <c r="AG419" s="174"/>
      <c r="AH419" s="174"/>
      <c r="AI419" s="174"/>
      <c r="AJ419" s="174"/>
      <c r="AK419" s="174"/>
      <c r="AL419" s="174"/>
      <c r="AM419" s="174"/>
      <c r="AN419" s="174"/>
      <c r="AO419" s="174"/>
      <c r="AP419" s="174"/>
      <c r="AQ419" s="174"/>
      <c r="AR419" s="174"/>
      <c r="AS419" s="174"/>
      <c r="AT419" s="174"/>
      <c r="AU419" s="174"/>
      <c r="AV419" s="174"/>
      <c r="AW419" s="174"/>
      <c r="AX419" s="174"/>
      <c r="AY419" s="174"/>
      <c r="AZ419" s="174"/>
      <c r="BA419" s="174"/>
      <c r="BB419" s="174"/>
      <c r="BC419" s="174"/>
      <c r="BD419" s="174"/>
      <c r="BE419" s="174"/>
      <c r="BF419" s="174"/>
      <c r="BG419" s="174"/>
      <c r="BH419" s="174"/>
      <c r="BI419" s="174"/>
      <c r="BJ419" s="174"/>
      <c r="BK419" s="174"/>
      <c r="BL419" s="174"/>
      <c r="BM419" s="174"/>
      <c r="BN419" s="174"/>
      <c r="BO419" s="174"/>
      <c r="BP419" s="174"/>
      <c r="BQ419" s="174"/>
      <c r="BR419" s="174"/>
      <c r="BS419" s="174"/>
      <c r="BT419" s="174"/>
      <c r="BU419" s="174"/>
      <c r="BV419" s="174"/>
      <c r="BW419" s="174"/>
      <c r="BX419" s="174"/>
      <c r="BY419" s="174"/>
      <c r="BZ419" s="174"/>
      <c r="CA419" s="174"/>
      <c r="CB419" s="174"/>
      <c r="CC419" s="174"/>
      <c r="CD419" s="174"/>
      <c r="CE419" s="174"/>
      <c r="CF419" s="174"/>
      <c r="CG419" s="174"/>
      <c r="CH419" s="174"/>
      <c r="CI419" s="174"/>
      <c r="CJ419" s="174"/>
      <c r="CK419" s="174"/>
      <c r="CL419" s="174"/>
      <c r="CM419" s="174"/>
      <c r="CN419" s="174"/>
      <c r="CO419" s="174"/>
      <c r="CP419" s="174"/>
      <c r="CQ419" s="174"/>
      <c r="CR419" s="174"/>
      <c r="CS419" s="174"/>
      <c r="CT419" s="174"/>
      <c r="CU419" s="174"/>
      <c r="CV419" s="174"/>
      <c r="CW419" s="174"/>
      <c r="CX419" s="174"/>
      <c r="CY419" s="174"/>
      <c r="CZ419" s="174"/>
      <c r="DA419" s="174"/>
      <c r="DB419" s="174"/>
      <c r="DC419" s="174"/>
      <c r="DD419" s="174"/>
    </row>
    <row r="420" spans="1:108" s="160" customFormat="1" ht="24.95" customHeight="1">
      <c r="A420" s="72" t="s">
        <v>2913</v>
      </c>
      <c r="B420" s="75" t="str">
        <f>'Vehicle Level Data'!A371</f>
        <v>15.67</v>
      </c>
      <c r="C420" s="72" t="str">
        <f>INDEX('Vehicle Level Data'!B:B,MATCH('Vehicle Overview'!$B420,'Vehicle Level Data'!$A:$A,0))</f>
        <v>Placeholder Amount</v>
      </c>
      <c r="D420" s="180" t="str">
        <f>IF(ISBLANK(INDEX('Vehicle Level Data'!D:D,MATCH('Vehicle Overview'!$B420,'Vehicle Level Data'!$A:$A,0))),"",INDEX('Vehicle Level Data'!D:D,MATCH('Vehicle Overview'!$B420,'Vehicle Level Data'!$A:$A,0)))</f>
        <v/>
      </c>
      <c r="E420" s="123"/>
      <c r="F420" s="123"/>
      <c r="G420" s="123"/>
      <c r="H420" s="170"/>
    </row>
    <row r="421" spans="1:108" s="163" customFormat="1" ht="24.95" customHeight="1">
      <c r="A421" s="74" t="s">
        <v>2914</v>
      </c>
      <c r="B421" s="73" t="str">
        <f>'Vehicle Level Data'!A372</f>
        <v>15.68</v>
      </c>
      <c r="C421" s="74" t="str">
        <f>INDEX('Vehicle Level Data'!B:B,MATCH('Vehicle Overview'!$B421,'Vehicle Level Data'!$A:$A,0))</f>
        <v>Placeholder Date</v>
      </c>
      <c r="D421" s="209" t="str">
        <f>IF(ISBLANK(INDEX('Vehicle Level Data'!D:D,MATCH('Vehicle Overview'!$B421,'Vehicle Level Data'!$A:$A,0))),"",INDEX('Vehicle Level Data'!D:D,MATCH('Vehicle Overview'!$B421,'Vehicle Level Data'!$A:$A,0)))</f>
        <v/>
      </c>
      <c r="E421" s="126"/>
      <c r="F421" s="126"/>
      <c r="G421" s="126"/>
      <c r="H421" s="170"/>
      <c r="I421" s="174"/>
      <c r="K421" s="174"/>
      <c r="L421" s="174"/>
      <c r="M421" s="174"/>
      <c r="N421" s="174"/>
      <c r="O421" s="174"/>
      <c r="P421" s="174"/>
      <c r="Q421" s="174"/>
      <c r="R421" s="174"/>
      <c r="S421" s="174"/>
      <c r="T421" s="174"/>
      <c r="U421" s="174"/>
      <c r="V421" s="174"/>
      <c r="W421" s="174"/>
      <c r="X421" s="174"/>
      <c r="Y421" s="174"/>
      <c r="Z421" s="174"/>
      <c r="AA421" s="174"/>
      <c r="AB421" s="174"/>
      <c r="AC421" s="174"/>
      <c r="AD421" s="174"/>
      <c r="AE421" s="174"/>
      <c r="AF421" s="174"/>
      <c r="AG421" s="174"/>
      <c r="AH421" s="174"/>
      <c r="AI421" s="174"/>
      <c r="AJ421" s="174"/>
      <c r="AK421" s="174"/>
      <c r="AL421" s="174"/>
      <c r="AM421" s="174"/>
      <c r="AN421" s="174"/>
      <c r="AO421" s="174"/>
      <c r="AP421" s="174"/>
      <c r="AQ421" s="174"/>
      <c r="AR421" s="174"/>
      <c r="AS421" s="174"/>
      <c r="AT421" s="174"/>
      <c r="AU421" s="174"/>
      <c r="AV421" s="174"/>
      <c r="AW421" s="174"/>
      <c r="AX421" s="174"/>
      <c r="AY421" s="174"/>
      <c r="AZ421" s="174"/>
      <c r="BA421" s="174"/>
      <c r="BB421" s="174"/>
      <c r="BC421" s="174"/>
      <c r="BD421" s="174"/>
      <c r="BE421" s="174"/>
      <c r="BF421" s="174"/>
      <c r="BG421" s="174"/>
      <c r="BH421" s="174"/>
      <c r="BI421" s="174"/>
      <c r="BJ421" s="174"/>
      <c r="BK421" s="174"/>
      <c r="BL421" s="174"/>
      <c r="BM421" s="174"/>
      <c r="BN421" s="174"/>
      <c r="BO421" s="174"/>
      <c r="BP421" s="174"/>
      <c r="BQ421" s="174"/>
      <c r="BR421" s="174"/>
      <c r="BS421" s="174"/>
      <c r="BT421" s="174"/>
      <c r="BU421" s="174"/>
      <c r="BV421" s="174"/>
      <c r="BW421" s="174"/>
      <c r="BX421" s="174"/>
      <c r="BY421" s="174"/>
      <c r="BZ421" s="174"/>
      <c r="CA421" s="174"/>
      <c r="CB421" s="174"/>
      <c r="CC421" s="174"/>
      <c r="CD421" s="174"/>
      <c r="CE421" s="174"/>
      <c r="CF421" s="174"/>
      <c r="CG421" s="174"/>
      <c r="CH421" s="174"/>
      <c r="CI421" s="174"/>
      <c r="CJ421" s="174"/>
      <c r="CK421" s="174"/>
      <c r="CL421" s="174"/>
      <c r="CM421" s="174"/>
      <c r="CN421" s="174"/>
      <c r="CO421" s="174"/>
      <c r="CP421" s="174"/>
      <c r="CQ421" s="174"/>
      <c r="CR421" s="174"/>
      <c r="CS421" s="174"/>
      <c r="CT421" s="174"/>
      <c r="CU421" s="174"/>
      <c r="CV421" s="174"/>
      <c r="CW421" s="174"/>
      <c r="CX421" s="174"/>
      <c r="CY421" s="174"/>
      <c r="CZ421" s="174"/>
      <c r="DA421" s="174"/>
      <c r="DB421" s="174"/>
      <c r="DC421" s="174"/>
      <c r="DD421" s="174"/>
    </row>
    <row r="422" spans="1:108" s="160" customFormat="1" ht="24.95" customHeight="1">
      <c r="A422" s="72" t="s">
        <v>2915</v>
      </c>
      <c r="B422" s="75" t="str">
        <f>'Vehicle Level Data'!A373</f>
        <v>15.69</v>
      </c>
      <c r="C422" s="72" t="str">
        <f>INDEX('Vehicle Level Data'!B:B,MATCH('Vehicle Overview'!$B422,'Vehicle Level Data'!$A:$A,0))</f>
        <v>Placeholder Amount</v>
      </c>
      <c r="D422" s="180" t="str">
        <f>IF(ISBLANK(INDEX('Vehicle Level Data'!D:D,MATCH('Vehicle Overview'!$B422,'Vehicle Level Data'!$A:$A,0))),"",INDEX('Vehicle Level Data'!D:D,MATCH('Vehicle Overview'!$B422,'Vehicle Level Data'!$A:$A,0)))</f>
        <v/>
      </c>
      <c r="E422" s="123"/>
      <c r="F422" s="123"/>
      <c r="G422" s="123"/>
      <c r="H422" s="170"/>
    </row>
    <row r="423" spans="1:108" s="163" customFormat="1" ht="24.95" customHeight="1">
      <c r="A423" s="74" t="s">
        <v>2916</v>
      </c>
      <c r="B423" s="73" t="str">
        <f>'Vehicle Level Data'!A374</f>
        <v>15.70</v>
      </c>
      <c r="C423" s="74" t="str">
        <f>INDEX('Vehicle Level Data'!B:B,MATCH('Vehicle Overview'!$B423,'Vehicle Level Data'!$A:$A,0))</f>
        <v>Placeholder Date</v>
      </c>
      <c r="D423" s="209" t="str">
        <f>IF(ISBLANK(INDEX('Vehicle Level Data'!D:D,MATCH('Vehicle Overview'!$B423,'Vehicle Level Data'!$A:$A,0))),"",INDEX('Vehicle Level Data'!D:D,MATCH('Vehicle Overview'!$B423,'Vehicle Level Data'!$A:$A,0)))</f>
        <v/>
      </c>
      <c r="E423" s="126"/>
      <c r="F423" s="126"/>
      <c r="G423" s="126"/>
      <c r="H423" s="170"/>
      <c r="I423" s="174"/>
      <c r="K423" s="174"/>
      <c r="L423" s="174"/>
      <c r="M423" s="174"/>
      <c r="N423" s="174"/>
      <c r="O423" s="174"/>
      <c r="P423" s="174"/>
      <c r="Q423" s="174"/>
      <c r="R423" s="174"/>
      <c r="S423" s="174"/>
      <c r="T423" s="174"/>
      <c r="U423" s="174"/>
      <c r="V423" s="174"/>
      <c r="W423" s="174"/>
      <c r="X423" s="174"/>
      <c r="Y423" s="174"/>
      <c r="Z423" s="174"/>
      <c r="AA423" s="174"/>
      <c r="AB423" s="174"/>
      <c r="AC423" s="174"/>
      <c r="AD423" s="174"/>
      <c r="AE423" s="174"/>
      <c r="AF423" s="174"/>
      <c r="AG423" s="174"/>
      <c r="AH423" s="174"/>
      <c r="AI423" s="174"/>
      <c r="AJ423" s="174"/>
      <c r="AK423" s="174"/>
      <c r="AL423" s="174"/>
      <c r="AM423" s="174"/>
      <c r="AN423" s="174"/>
      <c r="AO423" s="174"/>
      <c r="AP423" s="174"/>
      <c r="AQ423" s="174"/>
      <c r="AR423" s="174"/>
      <c r="AS423" s="174"/>
      <c r="AT423" s="174"/>
      <c r="AU423" s="174"/>
      <c r="AV423" s="174"/>
      <c r="AW423" s="174"/>
      <c r="AX423" s="174"/>
      <c r="AY423" s="174"/>
      <c r="AZ423" s="174"/>
      <c r="BA423" s="174"/>
      <c r="BB423" s="174"/>
      <c r="BC423" s="174"/>
      <c r="BD423" s="174"/>
      <c r="BE423" s="174"/>
      <c r="BF423" s="174"/>
      <c r="BG423" s="174"/>
      <c r="BH423" s="174"/>
      <c r="BI423" s="174"/>
      <c r="BJ423" s="174"/>
      <c r="BK423" s="174"/>
      <c r="BL423" s="174"/>
      <c r="BM423" s="174"/>
      <c r="BN423" s="174"/>
      <c r="BO423" s="174"/>
      <c r="BP423" s="174"/>
      <c r="BQ423" s="174"/>
      <c r="BR423" s="174"/>
      <c r="BS423" s="174"/>
      <c r="BT423" s="174"/>
      <c r="BU423" s="174"/>
      <c r="BV423" s="174"/>
      <c r="BW423" s="174"/>
      <c r="BX423" s="174"/>
      <c r="BY423" s="174"/>
      <c r="BZ423" s="174"/>
      <c r="CA423" s="174"/>
      <c r="CB423" s="174"/>
      <c r="CC423" s="174"/>
      <c r="CD423" s="174"/>
      <c r="CE423" s="174"/>
      <c r="CF423" s="174"/>
      <c r="CG423" s="174"/>
      <c r="CH423" s="174"/>
      <c r="CI423" s="174"/>
      <c r="CJ423" s="174"/>
      <c r="CK423" s="174"/>
      <c r="CL423" s="174"/>
      <c r="CM423" s="174"/>
      <c r="CN423" s="174"/>
      <c r="CO423" s="174"/>
      <c r="CP423" s="174"/>
      <c r="CQ423" s="174"/>
      <c r="CR423" s="174"/>
      <c r="CS423" s="174"/>
      <c r="CT423" s="174"/>
      <c r="CU423" s="174"/>
      <c r="CV423" s="174"/>
      <c r="CW423" s="174"/>
      <c r="CX423" s="174"/>
      <c r="CY423" s="174"/>
      <c r="CZ423" s="174"/>
      <c r="DA423" s="174"/>
      <c r="DB423" s="174"/>
      <c r="DC423" s="174"/>
      <c r="DD423" s="174"/>
    </row>
    <row r="424" spans="1:108" s="160" customFormat="1" ht="24.95" customHeight="1">
      <c r="A424" s="72" t="s">
        <v>2917</v>
      </c>
      <c r="B424" s="75" t="str">
        <f>'Vehicle Level Data'!A375</f>
        <v>15.71</v>
      </c>
      <c r="C424" s="72" t="str">
        <f>INDEX('Vehicle Level Data'!B:B,MATCH('Vehicle Overview'!$B424,'Vehicle Level Data'!$A:$A,0))</f>
        <v>Placeholder Amount</v>
      </c>
      <c r="D424" s="180" t="str">
        <f>IF(ISBLANK(INDEX('Vehicle Level Data'!D:D,MATCH('Vehicle Overview'!$B424,'Vehicle Level Data'!$A:$A,0))),"",INDEX('Vehicle Level Data'!D:D,MATCH('Vehicle Overview'!$B424,'Vehicle Level Data'!$A:$A,0)))</f>
        <v/>
      </c>
      <c r="E424" s="123"/>
      <c r="F424" s="123"/>
      <c r="G424" s="123"/>
      <c r="H424" s="170"/>
    </row>
    <row r="425" spans="1:108" s="163" customFormat="1" ht="24.95" customHeight="1">
      <c r="A425" s="74" t="s">
        <v>2918</v>
      </c>
      <c r="B425" s="73" t="str">
        <f>'Vehicle Level Data'!A376</f>
        <v>15.72</v>
      </c>
      <c r="C425" s="74" t="str">
        <f>INDEX('Vehicle Level Data'!B:B,MATCH('Vehicle Overview'!$B425,'Vehicle Level Data'!$A:$A,0))</f>
        <v>Placeholder Date</v>
      </c>
      <c r="D425" s="209" t="str">
        <f>IF(ISBLANK(INDEX('Vehicle Level Data'!D:D,MATCH('Vehicle Overview'!$B425,'Vehicle Level Data'!$A:$A,0))),"",INDEX('Vehicle Level Data'!D:D,MATCH('Vehicle Overview'!$B425,'Vehicle Level Data'!$A:$A,0)))</f>
        <v/>
      </c>
      <c r="E425" s="126"/>
      <c r="F425" s="126"/>
      <c r="G425" s="126"/>
      <c r="H425" s="170"/>
      <c r="I425" s="174"/>
      <c r="K425" s="174"/>
      <c r="L425" s="174"/>
      <c r="M425" s="174"/>
      <c r="N425" s="174"/>
      <c r="O425" s="174"/>
      <c r="P425" s="174"/>
      <c r="Q425" s="174"/>
      <c r="R425" s="174"/>
      <c r="S425" s="174"/>
      <c r="T425" s="174"/>
      <c r="U425" s="174"/>
      <c r="V425" s="174"/>
      <c r="W425" s="174"/>
      <c r="X425" s="174"/>
      <c r="Y425" s="174"/>
      <c r="Z425" s="174"/>
      <c r="AA425" s="174"/>
      <c r="AB425" s="174"/>
      <c r="AC425" s="174"/>
      <c r="AD425" s="174"/>
      <c r="AE425" s="174"/>
      <c r="AF425" s="174"/>
      <c r="AG425" s="174"/>
      <c r="AH425" s="174"/>
      <c r="AI425" s="174"/>
      <c r="AJ425" s="174"/>
      <c r="AK425" s="174"/>
      <c r="AL425" s="174"/>
      <c r="AM425" s="174"/>
      <c r="AN425" s="174"/>
      <c r="AO425" s="174"/>
      <c r="AP425" s="174"/>
      <c r="AQ425" s="174"/>
      <c r="AR425" s="174"/>
      <c r="AS425" s="174"/>
      <c r="AT425" s="174"/>
      <c r="AU425" s="174"/>
      <c r="AV425" s="174"/>
      <c r="AW425" s="174"/>
      <c r="AX425" s="174"/>
      <c r="AY425" s="174"/>
      <c r="AZ425" s="174"/>
      <c r="BA425" s="174"/>
      <c r="BB425" s="174"/>
      <c r="BC425" s="174"/>
      <c r="BD425" s="174"/>
      <c r="BE425" s="174"/>
      <c r="BF425" s="174"/>
      <c r="BG425" s="174"/>
      <c r="BH425" s="174"/>
      <c r="BI425" s="174"/>
      <c r="BJ425" s="174"/>
      <c r="BK425" s="174"/>
      <c r="BL425" s="174"/>
      <c r="BM425" s="174"/>
      <c r="BN425" s="174"/>
      <c r="BO425" s="174"/>
      <c r="BP425" s="174"/>
      <c r="BQ425" s="174"/>
      <c r="BR425" s="174"/>
      <c r="BS425" s="174"/>
      <c r="BT425" s="174"/>
      <c r="BU425" s="174"/>
      <c r="BV425" s="174"/>
      <c r="BW425" s="174"/>
      <c r="BX425" s="174"/>
      <c r="BY425" s="174"/>
      <c r="BZ425" s="174"/>
      <c r="CA425" s="174"/>
      <c r="CB425" s="174"/>
      <c r="CC425" s="174"/>
      <c r="CD425" s="174"/>
      <c r="CE425" s="174"/>
      <c r="CF425" s="174"/>
      <c r="CG425" s="174"/>
      <c r="CH425" s="174"/>
      <c r="CI425" s="174"/>
      <c r="CJ425" s="174"/>
      <c r="CK425" s="174"/>
      <c r="CL425" s="174"/>
      <c r="CM425" s="174"/>
      <c r="CN425" s="174"/>
      <c r="CO425" s="174"/>
      <c r="CP425" s="174"/>
      <c r="CQ425" s="174"/>
      <c r="CR425" s="174"/>
      <c r="CS425" s="174"/>
      <c r="CT425" s="174"/>
      <c r="CU425" s="174"/>
      <c r="CV425" s="174"/>
      <c r="CW425" s="174"/>
      <c r="CX425" s="174"/>
      <c r="CY425" s="174"/>
      <c r="CZ425" s="174"/>
      <c r="DA425" s="174"/>
      <c r="DB425" s="174"/>
      <c r="DC425" s="174"/>
      <c r="DD425" s="174"/>
    </row>
    <row r="426" spans="1:108" s="160" customFormat="1" ht="24.95" customHeight="1">
      <c r="A426" s="72" t="s">
        <v>2919</v>
      </c>
      <c r="B426" s="75" t="str">
        <f>'Vehicle Level Data'!A377</f>
        <v>15.73</v>
      </c>
      <c r="C426" s="72" t="str">
        <f>INDEX('Vehicle Level Data'!B:B,MATCH('Vehicle Overview'!$B426,'Vehicle Level Data'!$A:$A,0))</f>
        <v>Placeholder Amount</v>
      </c>
      <c r="D426" s="180" t="str">
        <f>IF(ISBLANK(INDEX('Vehicle Level Data'!D:D,MATCH('Vehicle Overview'!$B426,'Vehicle Level Data'!$A:$A,0))),"",INDEX('Vehicle Level Data'!D:D,MATCH('Vehicle Overview'!$B426,'Vehicle Level Data'!$A:$A,0)))</f>
        <v/>
      </c>
      <c r="E426" s="123"/>
      <c r="F426" s="123"/>
      <c r="G426" s="123"/>
      <c r="H426" s="170"/>
    </row>
    <row r="427" spans="1:108" s="163" customFormat="1" ht="24.95" customHeight="1">
      <c r="A427" s="74" t="s">
        <v>2920</v>
      </c>
      <c r="B427" s="73" t="str">
        <f>'Vehicle Level Data'!A378</f>
        <v>15.74</v>
      </c>
      <c r="C427" s="74" t="str">
        <f>INDEX('Vehicle Level Data'!B:B,MATCH('Vehicle Overview'!$B427,'Vehicle Level Data'!$A:$A,0))</f>
        <v>Placeholder Date</v>
      </c>
      <c r="D427" s="209" t="str">
        <f>IF(ISBLANK(INDEX('Vehicle Level Data'!D:D,MATCH('Vehicle Overview'!$B427,'Vehicle Level Data'!$A:$A,0))),"",INDEX('Vehicle Level Data'!D:D,MATCH('Vehicle Overview'!$B427,'Vehicle Level Data'!$A:$A,0)))</f>
        <v/>
      </c>
      <c r="E427" s="126"/>
      <c r="F427" s="126"/>
      <c r="G427" s="126"/>
      <c r="H427" s="170"/>
      <c r="I427" s="174"/>
      <c r="K427" s="174"/>
      <c r="L427" s="174"/>
      <c r="M427" s="174"/>
      <c r="N427" s="174"/>
      <c r="O427" s="174"/>
      <c r="P427" s="174"/>
      <c r="Q427" s="174"/>
      <c r="R427" s="174"/>
      <c r="S427" s="174"/>
      <c r="T427" s="174"/>
      <c r="U427" s="174"/>
      <c r="V427" s="174"/>
      <c r="W427" s="174"/>
      <c r="X427" s="174"/>
      <c r="Y427" s="174"/>
      <c r="Z427" s="174"/>
      <c r="AA427" s="174"/>
      <c r="AB427" s="174"/>
      <c r="AC427" s="174"/>
      <c r="AD427" s="174"/>
      <c r="AE427" s="174"/>
      <c r="AF427" s="174"/>
      <c r="AG427" s="174"/>
      <c r="AH427" s="174"/>
      <c r="AI427" s="174"/>
      <c r="AJ427" s="174"/>
      <c r="AK427" s="174"/>
      <c r="AL427" s="174"/>
      <c r="AM427" s="174"/>
      <c r="AN427" s="174"/>
      <c r="AO427" s="174"/>
      <c r="AP427" s="174"/>
      <c r="AQ427" s="174"/>
      <c r="AR427" s="174"/>
      <c r="AS427" s="174"/>
      <c r="AT427" s="174"/>
      <c r="AU427" s="174"/>
      <c r="AV427" s="174"/>
      <c r="AW427" s="174"/>
      <c r="AX427" s="174"/>
      <c r="AY427" s="174"/>
      <c r="AZ427" s="174"/>
      <c r="BA427" s="174"/>
      <c r="BB427" s="174"/>
      <c r="BC427" s="174"/>
      <c r="BD427" s="174"/>
      <c r="BE427" s="174"/>
      <c r="BF427" s="174"/>
      <c r="BG427" s="174"/>
      <c r="BH427" s="174"/>
      <c r="BI427" s="174"/>
      <c r="BJ427" s="174"/>
      <c r="BK427" s="174"/>
      <c r="BL427" s="174"/>
      <c r="BM427" s="174"/>
      <c r="BN427" s="174"/>
      <c r="BO427" s="174"/>
      <c r="BP427" s="174"/>
      <c r="BQ427" s="174"/>
      <c r="BR427" s="174"/>
      <c r="BS427" s="174"/>
      <c r="BT427" s="174"/>
      <c r="BU427" s="174"/>
      <c r="BV427" s="174"/>
      <c r="BW427" s="174"/>
      <c r="BX427" s="174"/>
      <c r="BY427" s="174"/>
      <c r="BZ427" s="174"/>
      <c r="CA427" s="174"/>
      <c r="CB427" s="174"/>
      <c r="CC427" s="174"/>
      <c r="CD427" s="174"/>
      <c r="CE427" s="174"/>
      <c r="CF427" s="174"/>
      <c r="CG427" s="174"/>
      <c r="CH427" s="174"/>
      <c r="CI427" s="174"/>
      <c r="CJ427" s="174"/>
      <c r="CK427" s="174"/>
      <c r="CL427" s="174"/>
      <c r="CM427" s="174"/>
      <c r="CN427" s="174"/>
      <c r="CO427" s="174"/>
      <c r="CP427" s="174"/>
      <c r="CQ427" s="174"/>
      <c r="CR427" s="174"/>
      <c r="CS427" s="174"/>
      <c r="CT427" s="174"/>
      <c r="CU427" s="174"/>
      <c r="CV427" s="174"/>
      <c r="CW427" s="174"/>
      <c r="CX427" s="174"/>
      <c r="CY427" s="174"/>
      <c r="CZ427" s="174"/>
      <c r="DA427" s="174"/>
      <c r="DB427" s="174"/>
      <c r="DC427" s="174"/>
      <c r="DD427" s="174"/>
    </row>
    <row r="428" spans="1:108" s="160" customFormat="1" ht="24.95" customHeight="1">
      <c r="A428" s="72" t="s">
        <v>2921</v>
      </c>
      <c r="B428" s="75" t="str">
        <f>'Vehicle Level Data'!A379</f>
        <v>15.75</v>
      </c>
      <c r="C428" s="72" t="str">
        <f>INDEX('Vehicle Level Data'!B:B,MATCH('Vehicle Overview'!$B428,'Vehicle Level Data'!$A:$A,0))</f>
        <v>Placeholder Amount</v>
      </c>
      <c r="D428" s="180" t="str">
        <f>IF(ISBLANK(INDEX('Vehicle Level Data'!D:D,MATCH('Vehicle Overview'!$B428,'Vehicle Level Data'!$A:$A,0))),"",INDEX('Vehicle Level Data'!D:D,MATCH('Vehicle Overview'!$B428,'Vehicle Level Data'!$A:$A,0)))</f>
        <v/>
      </c>
      <c r="E428" s="123"/>
      <c r="F428" s="123"/>
      <c r="G428" s="123"/>
      <c r="H428" s="170"/>
    </row>
    <row r="429" spans="1:108" s="163" customFormat="1" ht="24.95" customHeight="1">
      <c r="A429" s="74" t="s">
        <v>2922</v>
      </c>
      <c r="B429" s="73" t="str">
        <f>'Vehicle Level Data'!A380</f>
        <v>15.76</v>
      </c>
      <c r="C429" s="74" t="str">
        <f>INDEX('Vehicle Level Data'!B:B,MATCH('Vehicle Overview'!$B429,'Vehicle Level Data'!$A:$A,0))</f>
        <v>Placeholder Date</v>
      </c>
      <c r="D429" s="209" t="str">
        <f>IF(ISBLANK(INDEX('Vehicle Level Data'!D:D,MATCH('Vehicle Overview'!$B429,'Vehicle Level Data'!$A:$A,0))),"",INDEX('Vehicle Level Data'!D:D,MATCH('Vehicle Overview'!$B429,'Vehicle Level Data'!$A:$A,0)))</f>
        <v/>
      </c>
      <c r="E429" s="126"/>
      <c r="F429" s="126"/>
      <c r="G429" s="126"/>
      <c r="H429" s="170"/>
      <c r="I429" s="174"/>
      <c r="K429" s="174"/>
      <c r="L429" s="174"/>
      <c r="M429" s="174"/>
      <c r="N429" s="174"/>
      <c r="O429" s="174"/>
      <c r="P429" s="174"/>
      <c r="Q429" s="174"/>
      <c r="R429" s="174"/>
      <c r="S429" s="174"/>
      <c r="T429" s="174"/>
      <c r="U429" s="174"/>
      <c r="V429" s="174"/>
      <c r="W429" s="174"/>
      <c r="X429" s="174"/>
      <c r="Y429" s="174"/>
      <c r="Z429" s="174"/>
      <c r="AA429" s="174"/>
      <c r="AB429" s="174"/>
      <c r="AC429" s="174"/>
      <c r="AD429" s="174"/>
      <c r="AE429" s="174"/>
      <c r="AF429" s="174"/>
      <c r="AG429" s="174"/>
      <c r="AH429" s="174"/>
      <c r="AI429" s="174"/>
      <c r="AJ429" s="174"/>
      <c r="AK429" s="174"/>
      <c r="AL429" s="174"/>
      <c r="AM429" s="174"/>
      <c r="AN429" s="174"/>
      <c r="AO429" s="174"/>
      <c r="AP429" s="174"/>
      <c r="AQ429" s="174"/>
      <c r="AR429" s="174"/>
      <c r="AS429" s="174"/>
      <c r="AT429" s="174"/>
      <c r="AU429" s="174"/>
      <c r="AV429" s="174"/>
      <c r="AW429" s="174"/>
      <c r="AX429" s="174"/>
      <c r="AY429" s="174"/>
      <c r="AZ429" s="174"/>
      <c r="BA429" s="174"/>
      <c r="BB429" s="174"/>
      <c r="BC429" s="174"/>
      <c r="BD429" s="174"/>
      <c r="BE429" s="174"/>
      <c r="BF429" s="174"/>
      <c r="BG429" s="174"/>
      <c r="BH429" s="174"/>
      <c r="BI429" s="174"/>
      <c r="BJ429" s="174"/>
      <c r="BK429" s="174"/>
      <c r="BL429" s="174"/>
      <c r="BM429" s="174"/>
      <c r="BN429" s="174"/>
      <c r="BO429" s="174"/>
      <c r="BP429" s="174"/>
      <c r="BQ429" s="174"/>
      <c r="BR429" s="174"/>
      <c r="BS429" s="174"/>
      <c r="BT429" s="174"/>
      <c r="BU429" s="174"/>
      <c r="BV429" s="174"/>
      <c r="BW429" s="174"/>
      <c r="BX429" s="174"/>
      <c r="BY429" s="174"/>
      <c r="BZ429" s="174"/>
      <c r="CA429" s="174"/>
      <c r="CB429" s="174"/>
      <c r="CC429" s="174"/>
      <c r="CD429" s="174"/>
      <c r="CE429" s="174"/>
      <c r="CF429" s="174"/>
      <c r="CG429" s="174"/>
      <c r="CH429" s="174"/>
      <c r="CI429" s="174"/>
      <c r="CJ429" s="174"/>
      <c r="CK429" s="174"/>
      <c r="CL429" s="174"/>
      <c r="CM429" s="174"/>
      <c r="CN429" s="174"/>
      <c r="CO429" s="174"/>
      <c r="CP429" s="174"/>
      <c r="CQ429" s="174"/>
      <c r="CR429" s="174"/>
      <c r="CS429" s="174"/>
      <c r="CT429" s="174"/>
      <c r="CU429" s="174"/>
      <c r="CV429" s="174"/>
      <c r="CW429" s="174"/>
      <c r="CX429" s="174"/>
      <c r="CY429" s="174"/>
      <c r="CZ429" s="174"/>
      <c r="DA429" s="174"/>
      <c r="DB429" s="174"/>
      <c r="DC429" s="174"/>
      <c r="DD429" s="174"/>
    </row>
    <row r="430" spans="1:108" s="160" customFormat="1" ht="24.95" customHeight="1">
      <c r="A430" s="72" t="s">
        <v>2923</v>
      </c>
      <c r="B430" s="75" t="str">
        <f>'Vehicle Level Data'!A381</f>
        <v>15.77</v>
      </c>
      <c r="C430" s="72" t="str">
        <f>INDEX('Vehicle Level Data'!B:B,MATCH('Vehicle Overview'!$B430,'Vehicle Level Data'!$A:$A,0))</f>
        <v>Placeholder Amount</v>
      </c>
      <c r="D430" s="180" t="str">
        <f>IF(ISBLANK(INDEX('Vehicle Level Data'!D:D,MATCH('Vehicle Overview'!$B430,'Vehicle Level Data'!$A:$A,0))),"",INDEX('Vehicle Level Data'!D:D,MATCH('Vehicle Overview'!$B430,'Vehicle Level Data'!$A:$A,0)))</f>
        <v/>
      </c>
      <c r="E430" s="123"/>
      <c r="F430" s="123"/>
      <c r="G430" s="123"/>
      <c r="H430" s="170"/>
    </row>
    <row r="431" spans="1:108" s="163" customFormat="1" ht="24.95" customHeight="1">
      <c r="A431" s="74" t="s">
        <v>2924</v>
      </c>
      <c r="B431" s="73" t="str">
        <f>'Vehicle Level Data'!A382</f>
        <v>15.78</v>
      </c>
      <c r="C431" s="74" t="str">
        <f>INDEX('Vehicle Level Data'!B:B,MATCH('Vehicle Overview'!$B431,'Vehicle Level Data'!$A:$A,0))</f>
        <v>Placeholder Date</v>
      </c>
      <c r="D431" s="209" t="str">
        <f>IF(ISBLANK(INDEX('Vehicle Level Data'!D:D,MATCH('Vehicle Overview'!$B431,'Vehicle Level Data'!$A:$A,0))),"",INDEX('Vehicle Level Data'!D:D,MATCH('Vehicle Overview'!$B431,'Vehicle Level Data'!$A:$A,0)))</f>
        <v/>
      </c>
      <c r="E431" s="126"/>
      <c r="F431" s="126"/>
      <c r="G431" s="126"/>
      <c r="H431" s="170"/>
      <c r="I431" s="174"/>
      <c r="K431" s="174"/>
      <c r="L431" s="174"/>
      <c r="M431" s="174"/>
      <c r="N431" s="174"/>
      <c r="O431" s="174"/>
      <c r="P431" s="174"/>
      <c r="Q431" s="174"/>
      <c r="R431" s="174"/>
      <c r="S431" s="174"/>
      <c r="T431" s="174"/>
      <c r="U431" s="174"/>
      <c r="V431" s="174"/>
      <c r="W431" s="174"/>
      <c r="X431" s="174"/>
      <c r="Y431" s="174"/>
      <c r="Z431" s="174"/>
      <c r="AA431" s="174"/>
      <c r="AB431" s="174"/>
      <c r="AC431" s="174"/>
      <c r="AD431" s="174"/>
      <c r="AE431" s="174"/>
      <c r="AF431" s="174"/>
      <c r="AG431" s="174"/>
      <c r="AH431" s="174"/>
      <c r="AI431" s="174"/>
      <c r="AJ431" s="174"/>
      <c r="AK431" s="174"/>
      <c r="AL431" s="174"/>
      <c r="AM431" s="174"/>
      <c r="AN431" s="174"/>
      <c r="AO431" s="174"/>
      <c r="AP431" s="174"/>
      <c r="AQ431" s="174"/>
      <c r="AR431" s="174"/>
      <c r="AS431" s="174"/>
      <c r="AT431" s="174"/>
      <c r="AU431" s="174"/>
      <c r="AV431" s="174"/>
      <c r="AW431" s="174"/>
      <c r="AX431" s="174"/>
      <c r="AY431" s="174"/>
      <c r="AZ431" s="174"/>
      <c r="BA431" s="174"/>
      <c r="BB431" s="174"/>
      <c r="BC431" s="174"/>
      <c r="BD431" s="174"/>
      <c r="BE431" s="174"/>
      <c r="BF431" s="174"/>
      <c r="BG431" s="174"/>
      <c r="BH431" s="174"/>
      <c r="BI431" s="174"/>
      <c r="BJ431" s="174"/>
      <c r="BK431" s="174"/>
      <c r="BL431" s="174"/>
      <c r="BM431" s="174"/>
      <c r="BN431" s="174"/>
      <c r="BO431" s="174"/>
      <c r="BP431" s="174"/>
      <c r="BQ431" s="174"/>
      <c r="BR431" s="174"/>
      <c r="BS431" s="174"/>
      <c r="BT431" s="174"/>
      <c r="BU431" s="174"/>
      <c r="BV431" s="174"/>
      <c r="BW431" s="174"/>
      <c r="BX431" s="174"/>
      <c r="BY431" s="174"/>
      <c r="BZ431" s="174"/>
      <c r="CA431" s="174"/>
      <c r="CB431" s="174"/>
      <c r="CC431" s="174"/>
      <c r="CD431" s="174"/>
      <c r="CE431" s="174"/>
      <c r="CF431" s="174"/>
      <c r="CG431" s="174"/>
      <c r="CH431" s="174"/>
      <c r="CI431" s="174"/>
      <c r="CJ431" s="174"/>
      <c r="CK431" s="174"/>
      <c r="CL431" s="174"/>
      <c r="CM431" s="174"/>
      <c r="CN431" s="174"/>
      <c r="CO431" s="174"/>
      <c r="CP431" s="174"/>
      <c r="CQ431" s="174"/>
      <c r="CR431" s="174"/>
      <c r="CS431" s="174"/>
      <c r="CT431" s="174"/>
      <c r="CU431" s="174"/>
      <c r="CV431" s="174"/>
      <c r="CW431" s="174"/>
      <c r="CX431" s="174"/>
      <c r="CY431" s="174"/>
      <c r="CZ431" s="174"/>
      <c r="DA431" s="174"/>
      <c r="DB431" s="174"/>
      <c r="DC431" s="174"/>
      <c r="DD431" s="174"/>
    </row>
    <row r="432" spans="1:108" s="160" customFormat="1" ht="24.95" customHeight="1">
      <c r="A432" s="72" t="s">
        <v>2925</v>
      </c>
      <c r="B432" s="75" t="str">
        <f>'Vehicle Level Data'!A383</f>
        <v>15.79</v>
      </c>
      <c r="C432" s="72" t="str">
        <f>INDEX('Vehicle Level Data'!B:B,MATCH('Vehicle Overview'!$B432,'Vehicle Level Data'!$A:$A,0))</f>
        <v>Placeholder Amount</v>
      </c>
      <c r="D432" s="180" t="str">
        <f>IF(ISBLANK(INDEX('Vehicle Level Data'!D:D,MATCH('Vehicle Overview'!$B432,'Vehicle Level Data'!$A:$A,0))),"",INDEX('Vehicle Level Data'!D:D,MATCH('Vehicle Overview'!$B432,'Vehicle Level Data'!$A:$A,0)))</f>
        <v/>
      </c>
      <c r="E432" s="123"/>
      <c r="F432" s="123"/>
      <c r="G432" s="123"/>
      <c r="H432" s="170"/>
    </row>
    <row r="433" spans="1:108" s="163" customFormat="1" ht="24.95" customHeight="1">
      <c r="A433" s="74" t="s">
        <v>2926</v>
      </c>
      <c r="B433" s="73" t="str">
        <f>'Vehicle Level Data'!A384</f>
        <v>15.80</v>
      </c>
      <c r="C433" s="74" t="str">
        <f>INDEX('Vehicle Level Data'!B:B,MATCH('Vehicle Overview'!$B433,'Vehicle Level Data'!$A:$A,0))</f>
        <v>Placeholder Date</v>
      </c>
      <c r="D433" s="209" t="str">
        <f>IF(ISBLANK(INDEX('Vehicle Level Data'!D:D,MATCH('Vehicle Overview'!$B433,'Vehicle Level Data'!$A:$A,0))),"",INDEX('Vehicle Level Data'!D:D,MATCH('Vehicle Overview'!$B433,'Vehicle Level Data'!$A:$A,0)))</f>
        <v/>
      </c>
      <c r="E433" s="126"/>
      <c r="F433" s="126"/>
      <c r="G433" s="126"/>
      <c r="H433" s="170"/>
      <c r="I433" s="174"/>
      <c r="K433" s="174"/>
      <c r="L433" s="174"/>
      <c r="M433" s="174"/>
      <c r="N433" s="174"/>
      <c r="O433" s="174"/>
      <c r="P433" s="174"/>
      <c r="Q433" s="174"/>
      <c r="R433" s="174"/>
      <c r="S433" s="174"/>
      <c r="T433" s="174"/>
      <c r="U433" s="174"/>
      <c r="V433" s="174"/>
      <c r="W433" s="174"/>
      <c r="X433" s="174"/>
      <c r="Y433" s="174"/>
      <c r="Z433" s="174"/>
      <c r="AA433" s="174"/>
      <c r="AB433" s="174"/>
      <c r="AC433" s="174"/>
      <c r="AD433" s="174"/>
      <c r="AE433" s="174"/>
      <c r="AF433" s="174"/>
      <c r="AG433" s="174"/>
      <c r="AH433" s="174"/>
      <c r="AI433" s="174"/>
      <c r="AJ433" s="174"/>
      <c r="AK433" s="174"/>
      <c r="AL433" s="174"/>
      <c r="AM433" s="174"/>
      <c r="AN433" s="174"/>
      <c r="AO433" s="174"/>
      <c r="AP433" s="174"/>
      <c r="AQ433" s="174"/>
      <c r="AR433" s="174"/>
      <c r="AS433" s="174"/>
      <c r="AT433" s="174"/>
      <c r="AU433" s="174"/>
      <c r="AV433" s="174"/>
      <c r="AW433" s="174"/>
      <c r="AX433" s="174"/>
      <c r="AY433" s="174"/>
      <c r="AZ433" s="174"/>
      <c r="BA433" s="174"/>
      <c r="BB433" s="174"/>
      <c r="BC433" s="174"/>
      <c r="BD433" s="174"/>
      <c r="BE433" s="174"/>
      <c r="BF433" s="174"/>
      <c r="BG433" s="174"/>
      <c r="BH433" s="174"/>
      <c r="BI433" s="174"/>
      <c r="BJ433" s="174"/>
      <c r="BK433" s="174"/>
      <c r="BL433" s="174"/>
      <c r="BM433" s="174"/>
      <c r="BN433" s="174"/>
      <c r="BO433" s="174"/>
      <c r="BP433" s="174"/>
      <c r="BQ433" s="174"/>
      <c r="BR433" s="174"/>
      <c r="BS433" s="174"/>
      <c r="BT433" s="174"/>
      <c r="BU433" s="174"/>
      <c r="BV433" s="174"/>
      <c r="BW433" s="174"/>
      <c r="BX433" s="174"/>
      <c r="BY433" s="174"/>
      <c r="BZ433" s="174"/>
      <c r="CA433" s="174"/>
      <c r="CB433" s="174"/>
      <c r="CC433" s="174"/>
      <c r="CD433" s="174"/>
      <c r="CE433" s="174"/>
      <c r="CF433" s="174"/>
      <c r="CG433" s="174"/>
      <c r="CH433" s="174"/>
      <c r="CI433" s="174"/>
      <c r="CJ433" s="174"/>
      <c r="CK433" s="174"/>
      <c r="CL433" s="174"/>
      <c r="CM433" s="174"/>
      <c r="CN433" s="174"/>
      <c r="CO433" s="174"/>
      <c r="CP433" s="174"/>
      <c r="CQ433" s="174"/>
      <c r="CR433" s="174"/>
      <c r="CS433" s="174"/>
      <c r="CT433" s="174"/>
      <c r="CU433" s="174"/>
      <c r="CV433" s="174"/>
      <c r="CW433" s="174"/>
      <c r="CX433" s="174"/>
      <c r="CY433" s="174"/>
      <c r="CZ433" s="174"/>
      <c r="DA433" s="174"/>
      <c r="DB433" s="174"/>
      <c r="DC433" s="174"/>
      <c r="DD433" s="174"/>
    </row>
    <row r="434" spans="1:108" s="163" customFormat="1" ht="27">
      <c r="A434" s="314"/>
      <c r="B434" s="318"/>
      <c r="C434" s="314"/>
      <c r="D434" s="319"/>
      <c r="E434" s="320"/>
      <c r="F434" s="320"/>
      <c r="G434" s="320"/>
      <c r="H434" s="170"/>
    </row>
    <row r="435" spans="1:108" s="163" customFormat="1" ht="27">
      <c r="A435" s="55"/>
      <c r="B435" s="55">
        <v>16</v>
      </c>
      <c r="C435" s="55" t="s">
        <v>996</v>
      </c>
      <c r="D435" s="214" t="str">
        <f>$D$4</f>
        <v xml:space="preserve">Data  </v>
      </c>
      <c r="E435" s="224" t="str">
        <f>$E$4</f>
        <v xml:space="preserve">Data  </v>
      </c>
      <c r="F435" s="224" t="str">
        <f>$F$4</f>
        <v xml:space="preserve">Data  </v>
      </c>
      <c r="G435" s="224" t="str">
        <f>$G$4</f>
        <v xml:space="preserve">Data  </v>
      </c>
      <c r="H435" s="170"/>
    </row>
    <row r="436" spans="1:108" s="163" customFormat="1" ht="11.1" customHeight="1">
      <c r="A436" s="53"/>
      <c r="B436" s="54"/>
      <c r="C436" s="53"/>
      <c r="D436" s="217"/>
      <c r="E436" s="197"/>
      <c r="F436" s="197"/>
      <c r="G436" s="197"/>
      <c r="H436" s="170"/>
    </row>
    <row r="437" spans="1:108" s="163" customFormat="1" ht="24.95" customHeight="1">
      <c r="A437" s="72" t="s">
        <v>2826</v>
      </c>
      <c r="B437" s="75" t="str">
        <f>'Investor Level Data'!A5</f>
        <v>16.1</v>
      </c>
      <c r="C437" s="72" t="str">
        <f>INDEX('Investor Level Data'!B:B,MATCH('Vehicle Overview'!$B437,'Investor Level Data'!$A:$A,0))</f>
        <v>Investor Name</v>
      </c>
      <c r="D437" s="183" t="str">
        <f>IF(ISBLANK(INDEX('Investor Level Data'!D:D,MATCH('Vehicle Overview'!$B437,'Investor Level Data'!$A:$A,0))),"",INDEX('Investor Level Data'!D:D,MATCH('Vehicle Overview'!$B437,'Investor Level Data'!$A:$A,0)))</f>
        <v/>
      </c>
      <c r="E437" s="122"/>
      <c r="F437" s="122"/>
      <c r="G437" s="122"/>
      <c r="H437" s="170"/>
    </row>
    <row r="438" spans="1:108" s="163" customFormat="1" ht="24.95" customHeight="1">
      <c r="A438" s="74" t="s">
        <v>2827</v>
      </c>
      <c r="B438" s="73" t="str">
        <f>'Investor Level Data'!A6</f>
        <v>16.2</v>
      </c>
      <c r="C438" s="74" t="str">
        <f>INDEX('Investor Level Data'!B:B,MATCH('Vehicle Overview'!$B438,'Investor Level Data'!$A:$A,0))</f>
        <v>Contact person Name</v>
      </c>
      <c r="D438" s="207" t="str">
        <f>IF(ISBLANK(INDEX('Investor Level Data'!D:D,MATCH('Vehicle Overview'!$B438,'Investor Level Data'!$A:$A,0))),"",INDEX('Investor Level Data'!D:D,MATCH('Vehicle Overview'!$B438,'Investor Level Data'!$A:$A,0)))</f>
        <v/>
      </c>
      <c r="E438" s="107"/>
      <c r="F438" s="107"/>
      <c r="G438" s="107"/>
      <c r="H438" s="170"/>
    </row>
    <row r="439" spans="1:108" s="163" customFormat="1" ht="24.95" customHeight="1">
      <c r="A439" s="72" t="s">
        <v>2828</v>
      </c>
      <c r="B439" s="75" t="str">
        <f>'Investor Level Data'!A7</f>
        <v>16.3</v>
      </c>
      <c r="C439" s="72" t="str">
        <f>INDEX('Investor Level Data'!B:B,MATCH('Vehicle Overview'!$B439,'Investor Level Data'!$A:$A,0))</f>
        <v>Contact person Telephone</v>
      </c>
      <c r="D439" s="189" t="str">
        <f>IF(ISBLANK(INDEX('Investor Level Data'!D:D,MATCH('Vehicle Overview'!$B439,'Investor Level Data'!$A:$A,0))),"",INDEX('Investor Level Data'!D:D,MATCH('Vehicle Overview'!$B439,'Investor Level Data'!$A:$A,0)))</f>
        <v/>
      </c>
      <c r="E439" s="118"/>
      <c r="F439" s="118"/>
      <c r="G439" s="118"/>
      <c r="H439" s="170"/>
    </row>
    <row r="440" spans="1:108" s="163" customFormat="1" ht="24.95" customHeight="1">
      <c r="A440" s="74" t="s">
        <v>2829</v>
      </c>
      <c r="B440" s="73" t="str">
        <f>'Investor Level Data'!A8</f>
        <v>16.3.1</v>
      </c>
      <c r="C440" s="74" t="str">
        <f>INDEX('Investor Level Data'!B:B,MATCH('Vehicle Overview'!$B440,'Investor Level Data'!$A:$A,0))</f>
        <v>Contact Person Email</v>
      </c>
      <c r="D440" s="207" t="str">
        <f>IF(ISBLANK(INDEX('Investor Level Data'!D:D,MATCH('Vehicle Overview'!$B440,'Investor Level Data'!$A:$A,0))),"",INDEX('Investor Level Data'!D:D,MATCH('Vehicle Overview'!$B440,'Investor Level Data'!$A:$A,0)))</f>
        <v/>
      </c>
      <c r="E440" s="107"/>
      <c r="F440" s="107"/>
      <c r="G440" s="107"/>
      <c r="H440" s="170"/>
    </row>
    <row r="441" spans="1:108" s="163" customFormat="1" ht="27">
      <c r="A441" s="314"/>
      <c r="B441" s="313"/>
      <c r="C441" s="314"/>
      <c r="D441" s="315"/>
      <c r="E441" s="316"/>
      <c r="F441" s="316"/>
      <c r="G441" s="316"/>
      <c r="H441" s="170"/>
    </row>
    <row r="442" spans="1:108" s="163" customFormat="1" ht="27">
      <c r="A442" s="55"/>
      <c r="B442" s="55">
        <v>17</v>
      </c>
      <c r="C442" s="55" t="s">
        <v>1005</v>
      </c>
      <c r="D442" s="214" t="str">
        <f>$D$4</f>
        <v xml:space="preserve">Data  </v>
      </c>
      <c r="E442" s="224" t="str">
        <f>$E$4</f>
        <v xml:space="preserve">Data  </v>
      </c>
      <c r="F442" s="224" t="str">
        <f>$F$4</f>
        <v xml:space="preserve">Data  </v>
      </c>
      <c r="G442" s="224" t="str">
        <f>$G$4</f>
        <v xml:space="preserve">Data  </v>
      </c>
      <c r="H442" s="170"/>
    </row>
    <row r="443" spans="1:108" s="163" customFormat="1" ht="11.1" customHeight="1">
      <c r="A443" s="53"/>
      <c r="B443" s="54"/>
      <c r="C443" s="53"/>
      <c r="D443" s="53"/>
      <c r="E443" s="198"/>
      <c r="F443" s="198"/>
      <c r="G443" s="198"/>
      <c r="H443" s="170"/>
    </row>
    <row r="444" spans="1:108" s="163" customFormat="1" ht="24.95" customHeight="1">
      <c r="A444" s="72" t="s">
        <v>2830</v>
      </c>
      <c r="B444" s="75" t="str">
        <f>'Investor Level Data'!A12</f>
        <v>17.1</v>
      </c>
      <c r="C444" s="72" t="str">
        <f>INDEX('Investor Level Data'!B:B,MATCH('Vehicle Overview'!$B444,'Investor Level Data'!$A:$A,0))</f>
        <v>Name of Investor's Share/Unit Class in Vehicle (if applicable)</v>
      </c>
      <c r="D444" s="188" t="str">
        <f>IF(ISBLANK(INDEX('Investor Level Data'!D:D,MATCH('Vehicle Overview'!$B444,'Investor Level Data'!$A:$A,0))),"",INDEX('Investor Level Data'!D:D,MATCH('Vehicle Overview'!$B444,'Investor Level Data'!$A:$A,0)))</f>
        <v/>
      </c>
      <c r="E444" s="107"/>
      <c r="F444" s="107"/>
      <c r="G444" s="107"/>
      <c r="H444" s="170"/>
    </row>
    <row r="445" spans="1:108" s="163" customFormat="1" ht="24.95" customHeight="1">
      <c r="A445" s="74" t="s">
        <v>2831</v>
      </c>
      <c r="B445" s="73" t="str">
        <f>'Investor Level Data'!A13</f>
        <v>17.2</v>
      </c>
      <c r="C445" s="74" t="str">
        <f>INDEX('Investor Level Data'!B:B,MATCH('Vehicle Overview'!$B445,'Investor Level Data'!$A:$A,0))</f>
        <v>Investor's Economic Share of Vehicle (%)</v>
      </c>
      <c r="D445" s="182" t="str">
        <f>IF(ISBLANK(INDEX('Investor Level Data'!D:D,MATCH('Vehicle Overview'!$B445,'Investor Level Data'!$A:$A,0))),"",INDEX('Investor Level Data'!D:D,MATCH('Vehicle Overview'!$B445,'Investor Level Data'!$A:$A,0)))</f>
        <v/>
      </c>
      <c r="E445" s="100"/>
      <c r="F445" s="100"/>
      <c r="G445" s="100"/>
      <c r="H445" s="170"/>
    </row>
    <row r="446" spans="1:108" s="163" customFormat="1" ht="24.95" customHeight="1">
      <c r="A446" s="72" t="s">
        <v>2832</v>
      </c>
      <c r="B446" s="75" t="str">
        <f>'Investor Level Data'!A14</f>
        <v>17.3</v>
      </c>
      <c r="C446" s="72" t="str">
        <f>INDEX('Investor Level Data'!B:B,MATCH('Vehicle Overview'!$B446,'Investor Level Data'!$A:$A,0))</f>
        <v xml:space="preserve">Fair Value of Investor's Stake in Vehicle according to INREV Reporting Guidelines </v>
      </c>
      <c r="D446" s="188" t="str">
        <f>IF(ISBLANK(INDEX('Investor Level Data'!D:D,MATCH('Vehicle Overview'!$B446,'Investor Level Data'!$A:$A,0))),"",INDEX('Investor Level Data'!D:D,MATCH('Vehicle Overview'!$B446,'Investor Level Data'!$A:$A,0)))</f>
        <v/>
      </c>
      <c r="E446" s="123"/>
      <c r="F446" s="123"/>
      <c r="G446" s="123"/>
      <c r="H446" s="170"/>
    </row>
    <row r="447" spans="1:108" s="163" customFormat="1" ht="24.95" customHeight="1">
      <c r="A447" s="74" t="s">
        <v>2833</v>
      </c>
      <c r="B447" s="73" t="str">
        <f>'Investor Level Data'!A15</f>
        <v>17.3.1</v>
      </c>
      <c r="C447" s="74" t="str">
        <f>INDEX('Investor Level Data'!B:B,MATCH('Vehicle Overview'!$B447,'Investor Level Data'!$A:$A,0))</f>
        <v>Fair Value of Investor's Stake in Vehicle according to Net Asset Value for Pricing Purposes</v>
      </c>
      <c r="D447" s="207" t="str">
        <f>IF(ISBLANK(INDEX('Investor Level Data'!D:D,MATCH('Vehicle Overview'!$B447,'Investor Level Data'!$A:$A,0))),"",INDEX('Investor Level Data'!D:D,MATCH('Vehicle Overview'!$B447,'Investor Level Data'!$A:$A,0)))</f>
        <v/>
      </c>
      <c r="E447" s="123"/>
      <c r="F447" s="123"/>
      <c r="G447" s="123"/>
      <c r="H447" s="170"/>
      <c r="I447" s="174"/>
      <c r="K447" s="174"/>
      <c r="L447" s="174"/>
      <c r="M447" s="174"/>
      <c r="N447" s="174"/>
      <c r="O447" s="174"/>
      <c r="P447" s="174"/>
      <c r="Q447" s="174"/>
      <c r="R447" s="174"/>
      <c r="S447" s="174"/>
      <c r="T447" s="174"/>
      <c r="U447" s="174"/>
      <c r="V447" s="174"/>
      <c r="W447" s="174"/>
      <c r="X447" s="174"/>
      <c r="Y447" s="174"/>
      <c r="Z447" s="174"/>
      <c r="AA447" s="174"/>
      <c r="AB447" s="174"/>
      <c r="AC447" s="174"/>
      <c r="AD447" s="174"/>
      <c r="AE447" s="174"/>
      <c r="AF447" s="174"/>
      <c r="AG447" s="174"/>
      <c r="AH447" s="174"/>
      <c r="AI447" s="174"/>
      <c r="AJ447" s="174"/>
      <c r="AK447" s="174"/>
      <c r="AL447" s="174"/>
      <c r="AM447" s="174"/>
      <c r="AN447" s="174"/>
      <c r="AO447" s="174"/>
      <c r="AP447" s="174"/>
      <c r="AQ447" s="174"/>
      <c r="AR447" s="174"/>
      <c r="AS447" s="174"/>
      <c r="AT447" s="174"/>
      <c r="AU447" s="174"/>
      <c r="AV447" s="174"/>
      <c r="AW447" s="174"/>
      <c r="AX447" s="174"/>
      <c r="AY447" s="174"/>
      <c r="AZ447" s="174"/>
      <c r="BA447" s="174"/>
      <c r="BB447" s="174"/>
      <c r="BC447" s="174"/>
      <c r="BD447" s="174"/>
      <c r="BE447" s="174"/>
      <c r="BF447" s="174"/>
      <c r="BG447" s="174"/>
      <c r="BH447" s="174"/>
      <c r="BI447" s="174"/>
      <c r="BJ447" s="174"/>
      <c r="BK447" s="174"/>
      <c r="BL447" s="174"/>
      <c r="BM447" s="174"/>
      <c r="BN447" s="174"/>
      <c r="BO447" s="174"/>
      <c r="BP447" s="174"/>
      <c r="BQ447" s="174"/>
      <c r="BR447" s="174"/>
      <c r="BS447" s="174"/>
      <c r="BT447" s="174"/>
      <c r="BU447" s="174"/>
      <c r="BV447" s="174"/>
      <c r="BW447" s="174"/>
      <c r="BX447" s="174"/>
      <c r="BY447" s="174"/>
      <c r="BZ447" s="174"/>
      <c r="CA447" s="174"/>
      <c r="CB447" s="174"/>
      <c r="CC447" s="174"/>
      <c r="CD447" s="174"/>
      <c r="CE447" s="174"/>
      <c r="CF447" s="174"/>
      <c r="CG447" s="174"/>
      <c r="CH447" s="174"/>
      <c r="CI447" s="174"/>
      <c r="CJ447" s="174"/>
      <c r="CK447" s="174"/>
      <c r="CL447" s="174"/>
      <c r="CM447" s="174"/>
      <c r="CN447" s="174"/>
      <c r="CO447" s="174"/>
      <c r="CP447" s="174"/>
      <c r="CQ447" s="174"/>
      <c r="CR447" s="174"/>
      <c r="CS447" s="174"/>
      <c r="CT447" s="174"/>
      <c r="CU447" s="174"/>
      <c r="CV447" s="174"/>
      <c r="CW447" s="174"/>
      <c r="CX447" s="174"/>
      <c r="CY447" s="174"/>
      <c r="CZ447" s="174"/>
      <c r="DA447" s="174"/>
      <c r="DB447" s="174"/>
      <c r="DC447" s="174"/>
      <c r="DD447" s="174"/>
    </row>
    <row r="448" spans="1:108" s="160" customFormat="1" ht="24.95" customHeight="1">
      <c r="A448" s="72" t="s">
        <v>2834</v>
      </c>
      <c r="B448" s="75" t="str">
        <f>'Investor Level Data'!A16</f>
        <v>17.4</v>
      </c>
      <c r="C448" s="72" t="str">
        <f>INDEX('Investor Level Data'!B:B,MATCH('Vehicle Overview'!$B448,'Investor Level Data'!$A:$A,0))</f>
        <v>Number of Shares/Units owned by Investor in Vehicle</v>
      </c>
      <c r="D448" s="188" t="str">
        <f>IF(ISBLANK(INDEX('Investor Level Data'!D:D,MATCH('Vehicle Overview'!$B448,'Investor Level Data'!$A:$A,0))),"",INDEX('Investor Level Data'!D:D,MATCH('Vehicle Overview'!$B448,'Investor Level Data'!$A:$A,0)))</f>
        <v/>
      </c>
      <c r="E448" s="123"/>
      <c r="F448" s="123"/>
      <c r="G448" s="123"/>
      <c r="H448" s="170"/>
    </row>
    <row r="449" spans="1:108" s="160" customFormat="1" ht="24.95" customHeight="1">
      <c r="A449" s="74" t="s">
        <v>2835</v>
      </c>
      <c r="B449" s="73" t="str">
        <f>'Investor Level Data'!A17</f>
        <v>17.5</v>
      </c>
      <c r="C449" s="74" t="str">
        <f>INDEX('Investor Level Data'!B:B,MATCH('Vehicle Overview'!$B449,'Investor Level Data'!$A:$A,0))</f>
        <v>Fair Value of Investor's Stake in Vehicle per Share/Unit per INREV NAV</v>
      </c>
      <c r="D449" s="207" t="str">
        <f>IF(ISBLANK(INDEX('Investor Level Data'!D:D,MATCH('Vehicle Overview'!$B449,'Investor Level Data'!$A:$A,0))),"",INDEX('Investor Level Data'!D:D,MATCH('Vehicle Overview'!$B449,'Investor Level Data'!$A:$A,0)))</f>
        <v/>
      </c>
      <c r="E449" s="123"/>
      <c r="F449" s="123"/>
      <c r="G449" s="123"/>
      <c r="H449" s="170"/>
    </row>
    <row r="450" spans="1:108" s="160" customFormat="1" ht="24.95" customHeight="1">
      <c r="A450" s="72" t="s">
        <v>2836</v>
      </c>
      <c r="B450" s="75" t="str">
        <f>'Investor Level Data'!A18</f>
        <v>17.6</v>
      </c>
      <c r="C450" s="72" t="str">
        <f>INDEX('Investor Level Data'!B:B,MATCH('Vehicle Overview'!$B450,'Investor Level Data'!$A:$A,0))</f>
        <v>Fair Value of Investor's Stake in Vehicle per Share/Unit per pricing NAV</v>
      </c>
      <c r="D450" s="188" t="str">
        <f>IF(ISBLANK(INDEX('Investor Level Data'!D:D,MATCH('Vehicle Overview'!$B450,'Investor Level Data'!$A:$A,0))),"",INDEX('Investor Level Data'!D:D,MATCH('Vehicle Overview'!$B450,'Investor Level Data'!$A:$A,0)))</f>
        <v/>
      </c>
      <c r="E450" s="123"/>
      <c r="F450" s="123"/>
      <c r="G450" s="123"/>
      <c r="H450" s="170"/>
    </row>
    <row r="451" spans="1:108" s="163" customFormat="1" ht="27">
      <c r="A451" s="317"/>
      <c r="B451" s="313"/>
      <c r="C451" s="317"/>
      <c r="D451" s="315"/>
      <c r="E451" s="316"/>
      <c r="F451" s="316"/>
      <c r="G451" s="316"/>
      <c r="H451" s="170"/>
      <c r="I451" s="174"/>
      <c r="K451" s="174"/>
      <c r="L451" s="174"/>
      <c r="M451" s="174"/>
      <c r="N451" s="174"/>
      <c r="O451" s="174"/>
      <c r="P451" s="174"/>
      <c r="Q451" s="174"/>
      <c r="R451" s="174"/>
      <c r="S451" s="174"/>
      <c r="T451" s="174"/>
      <c r="U451" s="174"/>
      <c r="V451" s="174"/>
      <c r="W451" s="174"/>
      <c r="X451" s="174"/>
      <c r="Y451" s="174"/>
      <c r="Z451" s="174"/>
      <c r="AA451" s="174"/>
      <c r="AB451" s="174"/>
      <c r="AC451" s="174"/>
      <c r="AD451" s="174"/>
      <c r="AE451" s="174"/>
      <c r="AF451" s="174"/>
      <c r="AG451" s="174"/>
      <c r="AH451" s="174"/>
      <c r="AI451" s="174"/>
      <c r="AJ451" s="174"/>
      <c r="AK451" s="174"/>
      <c r="AL451" s="174"/>
      <c r="AM451" s="174"/>
      <c r="AN451" s="174"/>
      <c r="AO451" s="174"/>
      <c r="AP451" s="174"/>
      <c r="AQ451" s="174"/>
      <c r="AR451" s="174"/>
      <c r="AS451" s="174"/>
      <c r="AT451" s="174"/>
      <c r="AU451" s="174"/>
      <c r="AV451" s="174"/>
      <c r="AW451" s="174"/>
      <c r="AX451" s="174"/>
      <c r="AY451" s="174"/>
      <c r="AZ451" s="174"/>
      <c r="BA451" s="174"/>
      <c r="BB451" s="174"/>
      <c r="BC451" s="174"/>
      <c r="BD451" s="174"/>
      <c r="BE451" s="174"/>
      <c r="BF451" s="174"/>
      <c r="BG451" s="174"/>
      <c r="BH451" s="174"/>
      <c r="BI451" s="174"/>
      <c r="BJ451" s="174"/>
      <c r="BK451" s="174"/>
      <c r="BL451" s="174"/>
      <c r="BM451" s="174"/>
      <c r="BN451" s="174"/>
      <c r="BO451" s="174"/>
      <c r="BP451" s="174"/>
      <c r="BQ451" s="174"/>
      <c r="BR451" s="174"/>
      <c r="BS451" s="174"/>
      <c r="BT451" s="174"/>
      <c r="BU451" s="174"/>
      <c r="BV451" s="174"/>
      <c r="BW451" s="174"/>
      <c r="BX451" s="174"/>
      <c r="BY451" s="174"/>
      <c r="BZ451" s="174"/>
      <c r="CA451" s="174"/>
      <c r="CB451" s="174"/>
      <c r="CC451" s="174"/>
      <c r="CD451" s="174"/>
      <c r="CE451" s="174"/>
      <c r="CF451" s="174"/>
      <c r="CG451" s="174"/>
      <c r="CH451" s="174"/>
      <c r="CI451" s="174"/>
      <c r="CJ451" s="174"/>
      <c r="CK451" s="174"/>
      <c r="CL451" s="174"/>
      <c r="CM451" s="174"/>
      <c r="CN451" s="174"/>
      <c r="CO451" s="174"/>
      <c r="CP451" s="174"/>
      <c r="CQ451" s="174"/>
      <c r="CR451" s="174"/>
      <c r="CS451" s="174"/>
      <c r="CT451" s="174"/>
      <c r="CU451" s="174"/>
      <c r="CV451" s="174"/>
      <c r="CW451" s="174"/>
      <c r="CX451" s="174"/>
      <c r="CY451" s="174"/>
      <c r="CZ451" s="174"/>
      <c r="DA451" s="174"/>
      <c r="DB451" s="174"/>
      <c r="DC451" s="174"/>
      <c r="DD451" s="174"/>
    </row>
    <row r="452" spans="1:108" s="163" customFormat="1" ht="27">
      <c r="A452" s="55"/>
      <c r="B452" s="55">
        <v>18</v>
      </c>
      <c r="C452" s="55" t="s">
        <v>1027</v>
      </c>
      <c r="D452" s="214" t="str">
        <f>$D$4</f>
        <v xml:space="preserve">Data  </v>
      </c>
      <c r="E452" s="224" t="str">
        <f>$E$4</f>
        <v xml:space="preserve">Data  </v>
      </c>
      <c r="F452" s="224" t="str">
        <f>$F$4</f>
        <v xml:space="preserve">Data  </v>
      </c>
      <c r="G452" s="224" t="str">
        <f>$G$4</f>
        <v xml:space="preserve">Data  </v>
      </c>
      <c r="H452" s="170"/>
    </row>
    <row r="453" spans="1:108" s="163" customFormat="1" ht="11.1" customHeight="1">
      <c r="A453" s="83"/>
      <c r="B453" s="54"/>
      <c r="C453" s="83"/>
      <c r="D453" s="217"/>
      <c r="E453" s="197"/>
      <c r="F453" s="197"/>
      <c r="G453" s="197"/>
      <c r="H453" s="170"/>
    </row>
    <row r="454" spans="1:108" s="163" customFormat="1" ht="24.95" customHeight="1">
      <c r="A454" s="72" t="s">
        <v>2837</v>
      </c>
      <c r="B454" s="75" t="str">
        <f>'Investor Level Data'!A22</f>
        <v>18.1</v>
      </c>
      <c r="C454" s="72" t="str">
        <f>INDEX('Investor Level Data'!B:B,MATCH('Vehicle Overview'!$B454,'Investor Level Data'!$A:$A,0))</f>
        <v>Fund Management Fees</v>
      </c>
      <c r="D454" s="180" t="str">
        <f>IF(ISBLANK(INDEX('Investor Level Data'!D:D,MATCH('Vehicle Overview'!$B454,'Investor Level Data'!$A:$A,0))),"",INDEX('Investor Level Data'!D:D,MATCH('Vehicle Overview'!$B454,'Investor Level Data'!$A:$A,0)))</f>
        <v/>
      </c>
      <c r="E454" s="123"/>
      <c r="F454" s="123"/>
      <c r="G454" s="123"/>
      <c r="H454" s="170"/>
    </row>
    <row r="455" spans="1:108" s="163" customFormat="1" ht="24.95" customHeight="1">
      <c r="A455" s="74" t="s">
        <v>2838</v>
      </c>
      <c r="B455" s="73" t="str">
        <f>'Investor Level Data'!A23</f>
        <v>18.2</v>
      </c>
      <c r="C455" s="74" t="str">
        <f>INDEX('Investor Level Data'!B:B,MATCH('Vehicle Overview'!$B455,'Investor Level Data'!$A:$A,0))</f>
        <v>Asset management Fees</v>
      </c>
      <c r="D455" s="181" t="str">
        <f>IF(ISBLANK(INDEX('Investor Level Data'!D:D,MATCH('Vehicle Overview'!$B455,'Investor Level Data'!$A:$A,0))),"",INDEX('Investor Level Data'!D:D,MATCH('Vehicle Overview'!$B455,'Investor Level Data'!$A:$A,0)))</f>
        <v/>
      </c>
      <c r="E455" s="123"/>
      <c r="F455" s="123"/>
      <c r="G455" s="123"/>
      <c r="H455" s="170"/>
      <c r="I455" s="174"/>
      <c r="K455" s="174"/>
      <c r="L455" s="174"/>
      <c r="M455" s="174"/>
      <c r="N455" s="174"/>
      <c r="O455" s="174"/>
      <c r="P455" s="174"/>
      <c r="Q455" s="174"/>
      <c r="R455" s="174"/>
      <c r="S455" s="174"/>
      <c r="T455" s="174"/>
      <c r="U455" s="174"/>
      <c r="V455" s="174"/>
      <c r="W455" s="174"/>
      <c r="X455" s="174"/>
      <c r="Y455" s="174"/>
      <c r="Z455" s="174"/>
      <c r="AA455" s="174"/>
      <c r="AB455" s="174"/>
      <c r="AC455" s="174"/>
      <c r="AD455" s="174"/>
      <c r="AE455" s="174"/>
      <c r="AF455" s="174"/>
      <c r="AG455" s="174"/>
      <c r="AH455" s="174"/>
      <c r="AI455" s="174"/>
      <c r="AJ455" s="174"/>
      <c r="AK455" s="174"/>
      <c r="AL455" s="174"/>
      <c r="AM455" s="174"/>
      <c r="AN455" s="174"/>
      <c r="AO455" s="174"/>
      <c r="AP455" s="174"/>
      <c r="AQ455" s="174"/>
      <c r="AR455" s="174"/>
      <c r="AS455" s="174"/>
      <c r="AT455" s="174"/>
      <c r="AU455" s="174"/>
      <c r="AV455" s="174"/>
      <c r="AW455" s="174"/>
      <c r="AX455" s="174"/>
      <c r="AY455" s="174"/>
      <c r="AZ455" s="174"/>
      <c r="BA455" s="174"/>
      <c r="BB455" s="174"/>
      <c r="BC455" s="174"/>
      <c r="BD455" s="174"/>
      <c r="BE455" s="174"/>
      <c r="BF455" s="174"/>
      <c r="BG455" s="174"/>
      <c r="BH455" s="174"/>
      <c r="BI455" s="174"/>
      <c r="BJ455" s="174"/>
      <c r="BK455" s="174"/>
      <c r="BL455" s="174"/>
      <c r="BM455" s="174"/>
      <c r="BN455" s="174"/>
      <c r="BO455" s="174"/>
      <c r="BP455" s="174"/>
      <c r="BQ455" s="174"/>
      <c r="BR455" s="174"/>
      <c r="BS455" s="174"/>
      <c r="BT455" s="174"/>
      <c r="BU455" s="174"/>
      <c r="BV455" s="174"/>
      <c r="BW455" s="174"/>
      <c r="BX455" s="174"/>
      <c r="BY455" s="174"/>
      <c r="BZ455" s="174"/>
      <c r="CA455" s="174"/>
      <c r="CB455" s="174"/>
      <c r="CC455" s="174"/>
      <c r="CD455" s="174"/>
      <c r="CE455" s="174"/>
      <c r="CF455" s="174"/>
      <c r="CG455" s="174"/>
      <c r="CH455" s="174"/>
      <c r="CI455" s="174"/>
      <c r="CJ455" s="174"/>
      <c r="CK455" s="174"/>
      <c r="CL455" s="174"/>
      <c r="CM455" s="174"/>
      <c r="CN455" s="174"/>
      <c r="CO455" s="174"/>
      <c r="CP455" s="174"/>
      <c r="CQ455" s="174"/>
      <c r="CR455" s="174"/>
      <c r="CS455" s="174"/>
      <c r="CT455" s="174"/>
      <c r="CU455" s="174"/>
      <c r="CV455" s="174"/>
      <c r="CW455" s="174"/>
      <c r="CX455" s="174"/>
      <c r="CY455" s="174"/>
      <c r="CZ455" s="174"/>
      <c r="DA455" s="174"/>
      <c r="DB455" s="174"/>
      <c r="DC455" s="174"/>
      <c r="DD455" s="174"/>
    </row>
    <row r="456" spans="1:108" s="160" customFormat="1" ht="24.95" customHeight="1">
      <c r="A456" s="72" t="s">
        <v>2839</v>
      </c>
      <c r="B456" s="75" t="str">
        <f>'Investor Level Data'!A24</f>
        <v>18.3</v>
      </c>
      <c r="C456" s="72" t="str">
        <f>INDEX('Investor Level Data'!B:B,MATCH('Vehicle Overview'!$B456,'Investor Level Data'!$A:$A,0))</f>
        <v>Performance Fees</v>
      </c>
      <c r="D456" s="180" t="str">
        <f>IF(ISBLANK(INDEX('Investor Level Data'!D:D,MATCH('Vehicle Overview'!$B456,'Investor Level Data'!$A:$A,0))),"",INDEX('Investor Level Data'!D:D,MATCH('Vehicle Overview'!$B456,'Investor Level Data'!$A:$A,0)))</f>
        <v/>
      </c>
      <c r="E456" s="123"/>
      <c r="F456" s="123"/>
      <c r="G456" s="123"/>
      <c r="H456" s="170"/>
    </row>
    <row r="457" spans="1:108" s="163" customFormat="1" ht="24.95" customHeight="1">
      <c r="A457" s="74" t="s">
        <v>2840</v>
      </c>
      <c r="B457" s="73" t="str">
        <f>'Investor Level Data'!A25</f>
        <v>18.4</v>
      </c>
      <c r="C457" s="74" t="str">
        <f>INDEX('Investor Level Data'!B:B,MATCH('Vehicle Overview'!$B457,'Investor Level Data'!$A:$A,0))</f>
        <v>Property Management Fees</v>
      </c>
      <c r="D457" s="181" t="str">
        <f>IF(ISBLANK(INDEX('Investor Level Data'!D:D,MATCH('Vehicle Overview'!$B457,'Investor Level Data'!$A:$A,0))),"",INDEX('Investor Level Data'!D:D,MATCH('Vehicle Overview'!$B457,'Investor Level Data'!$A:$A,0)))</f>
        <v/>
      </c>
      <c r="E457" s="123"/>
      <c r="F457" s="123"/>
      <c r="G457" s="123"/>
      <c r="H457" s="170"/>
      <c r="I457" s="174"/>
      <c r="K457" s="174"/>
      <c r="L457" s="174"/>
      <c r="M457" s="174"/>
      <c r="N457" s="174"/>
      <c r="O457" s="174"/>
      <c r="P457" s="174"/>
      <c r="Q457" s="174"/>
      <c r="R457" s="174"/>
      <c r="S457" s="174"/>
      <c r="T457" s="174"/>
      <c r="U457" s="174"/>
      <c r="V457" s="174"/>
      <c r="W457" s="174"/>
      <c r="X457" s="174"/>
      <c r="Y457" s="174"/>
      <c r="Z457" s="174"/>
      <c r="AA457" s="174"/>
      <c r="AB457" s="174"/>
      <c r="AC457" s="174"/>
      <c r="AD457" s="174"/>
      <c r="AE457" s="174"/>
      <c r="AF457" s="174"/>
      <c r="AG457" s="174"/>
      <c r="AH457" s="174"/>
      <c r="AI457" s="174"/>
      <c r="AJ457" s="174"/>
      <c r="AK457" s="174"/>
      <c r="AL457" s="174"/>
      <c r="AM457" s="174"/>
      <c r="AN457" s="174"/>
      <c r="AO457" s="174"/>
      <c r="AP457" s="174"/>
      <c r="AQ457" s="174"/>
      <c r="AR457" s="174"/>
      <c r="AS457" s="174"/>
      <c r="AT457" s="174"/>
      <c r="AU457" s="174"/>
      <c r="AV457" s="174"/>
      <c r="AW457" s="174"/>
      <c r="AX457" s="174"/>
      <c r="AY457" s="174"/>
      <c r="AZ457" s="174"/>
      <c r="BA457" s="174"/>
      <c r="BB457" s="174"/>
      <c r="BC457" s="174"/>
      <c r="BD457" s="174"/>
      <c r="BE457" s="174"/>
      <c r="BF457" s="174"/>
      <c r="BG457" s="174"/>
      <c r="BH457" s="174"/>
      <c r="BI457" s="174"/>
      <c r="BJ457" s="174"/>
      <c r="BK457" s="174"/>
      <c r="BL457" s="174"/>
      <c r="BM457" s="174"/>
      <c r="BN457" s="174"/>
      <c r="BO457" s="174"/>
      <c r="BP457" s="174"/>
      <c r="BQ457" s="174"/>
      <c r="BR457" s="174"/>
      <c r="BS457" s="174"/>
      <c r="BT457" s="174"/>
      <c r="BU457" s="174"/>
      <c r="BV457" s="174"/>
      <c r="BW457" s="174"/>
      <c r="BX457" s="174"/>
      <c r="BY457" s="174"/>
      <c r="BZ457" s="174"/>
      <c r="CA457" s="174"/>
      <c r="CB457" s="174"/>
      <c r="CC457" s="174"/>
      <c r="CD457" s="174"/>
      <c r="CE457" s="174"/>
      <c r="CF457" s="174"/>
      <c r="CG457" s="174"/>
      <c r="CH457" s="174"/>
      <c r="CI457" s="174"/>
      <c r="CJ457" s="174"/>
      <c r="CK457" s="174"/>
      <c r="CL457" s="174"/>
      <c r="CM457" s="174"/>
      <c r="CN457" s="174"/>
      <c r="CO457" s="174"/>
      <c r="CP457" s="174"/>
      <c r="CQ457" s="174"/>
      <c r="CR457" s="174"/>
      <c r="CS457" s="174"/>
      <c r="CT457" s="174"/>
      <c r="CU457" s="174"/>
      <c r="CV457" s="174"/>
      <c r="CW457" s="174"/>
      <c r="CX457" s="174"/>
      <c r="CY457" s="174"/>
      <c r="CZ457" s="174"/>
      <c r="DA457" s="174"/>
      <c r="DB457" s="174"/>
      <c r="DC457" s="174"/>
      <c r="DD457" s="174"/>
    </row>
    <row r="458" spans="1:108" s="163" customFormat="1" ht="24.95" customHeight="1">
      <c r="A458" s="72" t="s">
        <v>2841</v>
      </c>
      <c r="B458" s="75" t="str">
        <f>'Investor Level Data'!A26</f>
        <v>18.5</v>
      </c>
      <c r="C458" s="72" t="str">
        <f>INDEX('Investor Level Data'!B:B,MATCH('Vehicle Overview'!$B458,'Investor Level Data'!$A:$A,0))</f>
        <v>Property Acquisition Fees</v>
      </c>
      <c r="D458" s="180" t="str">
        <f>IF(ISBLANK(INDEX('Investor Level Data'!D:D,MATCH('Vehicle Overview'!$B458,'Investor Level Data'!$A:$A,0))),"",INDEX('Investor Level Data'!D:D,MATCH('Vehicle Overview'!$B458,'Investor Level Data'!$A:$A,0)))</f>
        <v/>
      </c>
      <c r="E458" s="123"/>
      <c r="F458" s="123"/>
      <c r="G458" s="123"/>
      <c r="H458" s="170"/>
    </row>
    <row r="459" spans="1:108" s="163" customFormat="1" ht="24.95" customHeight="1">
      <c r="A459" s="74" t="s">
        <v>2842</v>
      </c>
      <c r="B459" s="73" t="str">
        <f>'Investor Level Data'!A27</f>
        <v>18.6</v>
      </c>
      <c r="C459" s="74" t="str">
        <f>INDEX('Investor Level Data'!B:B,MATCH('Vehicle Overview'!$B459,'Investor Level Data'!$A:$A,0))</f>
        <v>Property Disposition Fees</v>
      </c>
      <c r="D459" s="181" t="str">
        <f>IF(ISBLANK(INDEX('Investor Level Data'!D:D,MATCH('Vehicle Overview'!$B459,'Investor Level Data'!$A:$A,0))),"",INDEX('Investor Level Data'!D:D,MATCH('Vehicle Overview'!$B459,'Investor Level Data'!$A:$A,0)))</f>
        <v/>
      </c>
      <c r="E459" s="123"/>
      <c r="F459" s="123"/>
      <c r="G459" s="123"/>
      <c r="H459" s="170"/>
    </row>
    <row r="460" spans="1:108" s="163" customFormat="1" ht="24.95" customHeight="1">
      <c r="A460" s="72" t="s">
        <v>2843</v>
      </c>
      <c r="B460" s="75" t="str">
        <f>'Investor Level Data'!A28</f>
        <v>18.7</v>
      </c>
      <c r="C460" s="72" t="str">
        <f>INDEX('Investor Level Data'!B:B,MATCH('Vehicle Overview'!$B460,'Investor Level Data'!$A:$A,0))</f>
        <v>Project Management Fees</v>
      </c>
      <c r="D460" s="180" t="str">
        <f>IF(ISBLANK(INDEX('Investor Level Data'!D:D,MATCH('Vehicle Overview'!$B460,'Investor Level Data'!$A:$A,0))),"",INDEX('Investor Level Data'!D:D,MATCH('Vehicle Overview'!$B460,'Investor Level Data'!$A:$A,0)))</f>
        <v/>
      </c>
      <c r="E460" s="123"/>
      <c r="F460" s="123"/>
      <c r="G460" s="123"/>
      <c r="H460" s="170"/>
    </row>
    <row r="461" spans="1:108" s="163" customFormat="1" ht="24.95" customHeight="1">
      <c r="A461" s="74" t="s">
        <v>2844</v>
      </c>
      <c r="B461" s="73" t="str">
        <f>'Investor Level Data'!A29</f>
        <v>18.8</v>
      </c>
      <c r="C461" s="74" t="str">
        <f>INDEX('Investor Level Data'!B:B,MATCH('Vehicle Overview'!$B461,'Investor Level Data'!$A:$A,0))</f>
        <v>Financing/ Debt arrangement fee</v>
      </c>
      <c r="D461" s="181" t="str">
        <f>IF(ISBLANK(INDEX('Investor Level Data'!D:D,MATCH('Vehicle Overview'!$B461,'Investor Level Data'!$A:$A,0))),"",INDEX('Investor Level Data'!D:D,MATCH('Vehicle Overview'!$B461,'Investor Level Data'!$A:$A,0)))</f>
        <v/>
      </c>
      <c r="E461" s="123"/>
      <c r="F461" s="123"/>
      <c r="G461" s="123"/>
      <c r="H461" s="170"/>
    </row>
    <row r="462" spans="1:108" s="163" customFormat="1" ht="24.95" customHeight="1">
      <c r="A462" s="72" t="s">
        <v>2845</v>
      </c>
      <c r="B462" s="75" t="str">
        <f>'Investor Level Data'!A30</f>
        <v>18.9</v>
      </c>
      <c r="C462" s="72" t="str">
        <f>INDEX('Investor Level Data'!B:B,MATCH('Vehicle Overview'!$B462,'Investor Level Data'!$A:$A,0))</f>
        <v>Wind-up Fees</v>
      </c>
      <c r="D462" s="180" t="str">
        <f>IF(ISBLANK(INDEX('Investor Level Data'!D:D,MATCH('Vehicle Overview'!$B462,'Investor Level Data'!$A:$A,0))),"",INDEX('Investor Level Data'!D:D,MATCH('Vehicle Overview'!$B462,'Investor Level Data'!$A:$A,0)))</f>
        <v/>
      </c>
      <c r="E462" s="123"/>
      <c r="F462" s="123"/>
      <c r="G462" s="123"/>
      <c r="H462" s="170"/>
    </row>
    <row r="463" spans="1:108" s="163" customFormat="1" ht="24.95" customHeight="1">
      <c r="A463" s="74" t="s">
        <v>2846</v>
      </c>
      <c r="B463" s="73" t="str">
        <f>'Investor Level Data'!A31</f>
        <v>18.10</v>
      </c>
      <c r="C463" s="74" t="str">
        <f>INDEX('Investor Level Data'!B:B,MATCH('Vehicle Overview'!$B463,'Investor Level Data'!$A:$A,0))</f>
        <v>Internal Leasing Commissions</v>
      </c>
      <c r="D463" s="181" t="str">
        <f>IF(ISBLANK(INDEX('Investor Level Data'!D:D,MATCH('Vehicle Overview'!$B463,'Investor Level Data'!$A:$A,0))),"",INDEX('Investor Level Data'!D:D,MATCH('Vehicle Overview'!$B463,'Investor Level Data'!$A:$A,0)))</f>
        <v/>
      </c>
      <c r="E463" s="123"/>
      <c r="F463" s="123"/>
      <c r="G463" s="123"/>
      <c r="H463" s="170"/>
    </row>
    <row r="464" spans="1:108" s="163" customFormat="1" ht="24.95" customHeight="1">
      <c r="A464" s="72" t="s">
        <v>2847</v>
      </c>
      <c r="B464" s="75" t="str">
        <f>'Investor Level Data'!A32</f>
        <v>18.11</v>
      </c>
      <c r="C464" s="72" t="str">
        <f>INDEX('Investor Level Data'!B:B,MATCH('Vehicle Overview'!$B464,'Investor Level Data'!$A:$A,0))</f>
        <v>Subscription fees</v>
      </c>
      <c r="D464" s="180" t="str">
        <f>IF(ISBLANK(INDEX('Investor Level Data'!D:D,MATCH('Vehicle Overview'!$B464,'Investor Level Data'!$A:$A,0))),"",INDEX('Investor Level Data'!D:D,MATCH('Vehicle Overview'!$B464,'Investor Level Data'!$A:$A,0)))</f>
        <v/>
      </c>
      <c r="E464" s="123"/>
      <c r="F464" s="123"/>
      <c r="G464" s="123"/>
      <c r="H464" s="170"/>
    </row>
    <row r="465" spans="1:108" s="163" customFormat="1" ht="24.95" customHeight="1">
      <c r="A465" s="74" t="s">
        <v>2848</v>
      </c>
      <c r="B465" s="73" t="str">
        <f>'Investor Level Data'!A33</f>
        <v>18.12</v>
      </c>
      <c r="C465" s="74" t="str">
        <f>INDEX('Investor Level Data'!B:B,MATCH('Vehicle Overview'!$B465,'Investor Level Data'!$A:$A,0))</f>
        <v>Commitment fees</v>
      </c>
      <c r="D465" s="181" t="str">
        <f>IF(ISBLANK(INDEX('Investor Level Data'!D:D,MATCH('Vehicle Overview'!$B465,'Investor Level Data'!$A:$A,0))),"",INDEX('Investor Level Data'!D:D,MATCH('Vehicle Overview'!$B465,'Investor Level Data'!$A:$A,0)))</f>
        <v/>
      </c>
      <c r="E465" s="123"/>
      <c r="F465" s="123"/>
      <c r="G465" s="123"/>
      <c r="H465" s="170"/>
    </row>
    <row r="466" spans="1:108" s="163" customFormat="1" ht="24.95" customHeight="1">
      <c r="A466" s="72" t="s">
        <v>2849</v>
      </c>
      <c r="B466" s="75" t="str">
        <f>'Investor Level Data'!A34</f>
        <v>18.13</v>
      </c>
      <c r="C466" s="72" t="str">
        <f>INDEX('Investor Level Data'!B:B,MATCH('Vehicle Overview'!$B466,'Investor Level Data'!$A:$A,0))</f>
        <v>Redemption fees</v>
      </c>
      <c r="D466" s="180" t="str">
        <f>IF(ISBLANK(INDEX('Investor Level Data'!D:D,MATCH('Vehicle Overview'!$B466,'Investor Level Data'!$A:$A,0))),"",INDEX('Investor Level Data'!D:D,MATCH('Vehicle Overview'!$B466,'Investor Level Data'!$A:$A,0)))</f>
        <v/>
      </c>
      <c r="E466" s="123"/>
      <c r="F466" s="123"/>
      <c r="G466" s="123"/>
      <c r="H466" s="170"/>
    </row>
    <row r="467" spans="1:108" s="163" customFormat="1" ht="24.95" customHeight="1">
      <c r="A467" s="74" t="s">
        <v>2850</v>
      </c>
      <c r="B467" s="73" t="str">
        <f>'Investor Level Data'!A35</f>
        <v>18.14</v>
      </c>
      <c r="C467" s="74" t="str">
        <f>INDEX('Investor Level Data'!B:B,MATCH('Vehicle Overview'!$B467,'Investor Level Data'!$A:$A,0))</f>
        <v>Development fees</v>
      </c>
      <c r="D467" s="181" t="str">
        <f>IF(ISBLANK(INDEX('Investor Level Data'!D:D,MATCH('Vehicle Overview'!$B467,'Investor Level Data'!$A:$A,0))),"",INDEX('Investor Level Data'!D:D,MATCH('Vehicle Overview'!$B467,'Investor Level Data'!$A:$A,0)))</f>
        <v/>
      </c>
      <c r="E467" s="123"/>
      <c r="F467" s="123"/>
      <c r="G467" s="123"/>
      <c r="H467" s="170"/>
    </row>
    <row r="468" spans="1:108" s="163" customFormat="1" ht="24.95" customHeight="1">
      <c r="A468" s="72" t="s">
        <v>2851</v>
      </c>
      <c r="B468" s="75" t="str">
        <f>'Investor Level Data'!A36</f>
        <v>18.15</v>
      </c>
      <c r="C468" s="72" t="str">
        <f>INDEX('Investor Level Data'!B:B,MATCH('Vehicle Overview'!$B468,'Investor Level Data'!$A:$A,0))</f>
        <v>Other Related Fees, please specify</v>
      </c>
      <c r="D468" s="180" t="str">
        <f>IF(ISBLANK(INDEX('Investor Level Data'!D:D,MATCH('Vehicle Overview'!$B468,'Investor Level Data'!$A:$A,0))),"",INDEX('Investor Level Data'!D:D,MATCH('Vehicle Overview'!$B468,'Investor Level Data'!$A:$A,0)))</f>
        <v/>
      </c>
      <c r="E468" s="123"/>
      <c r="F468" s="123"/>
      <c r="G468" s="123"/>
      <c r="H468" s="170"/>
    </row>
    <row r="469" spans="1:108" s="163" customFormat="1" ht="24.95" customHeight="1">
      <c r="A469" s="74" t="s">
        <v>2852</v>
      </c>
      <c r="B469" s="73" t="str">
        <f>'Investor Level Data'!A37</f>
        <v>18.16</v>
      </c>
      <c r="C469" s="74" t="str">
        <f>INDEX('Investor Level Data'!B:B,MATCH('Vehicle Overview'!$B469,'Investor Level Data'!$A:$A,0))</f>
        <v>Adjustment for other fee adjustments</v>
      </c>
      <c r="D469" s="181" t="str">
        <f>IF(ISBLANK(INDEX('Investor Level Data'!D:D,MATCH('Vehicle Overview'!$B469,'Investor Level Data'!$A:$A,0))),"",INDEX('Investor Level Data'!D:D,MATCH('Vehicle Overview'!$B469,'Investor Level Data'!$A:$A,0)))</f>
        <v/>
      </c>
      <c r="E469" s="123"/>
      <c r="F469" s="123"/>
      <c r="G469" s="123"/>
      <c r="H469" s="170"/>
    </row>
    <row r="470" spans="1:108" s="163" customFormat="1" ht="24.95" customHeight="1">
      <c r="A470" s="74" t="s">
        <v>2853</v>
      </c>
      <c r="B470" s="73" t="str">
        <f>'Investor Level Data'!A38</f>
        <v>18.17</v>
      </c>
      <c r="C470" s="74" t="str">
        <f>INDEX('Investor Level Data'!B:B,MATCH('Vehicle Overview'!$B470,'Investor Level Data'!$A:$A,0))</f>
        <v xml:space="preserve">Total Fees </v>
      </c>
      <c r="D470" s="181">
        <f>IF(ISBLANK(INDEX('Investor Level Data'!D:D,MATCH('Vehicle Overview'!$B470,'Investor Level Data'!$A:$A,0))),"",INDEX('Investor Level Data'!D:D,MATCH('Vehicle Overview'!$B470,'Investor Level Data'!$A:$A,0)))</f>
        <v>0</v>
      </c>
      <c r="E470" s="123"/>
      <c r="F470" s="123"/>
      <c r="G470" s="123"/>
      <c r="H470" s="170"/>
    </row>
    <row r="471" spans="1:108" s="163" customFormat="1" ht="27">
      <c r="A471" s="317"/>
      <c r="B471" s="313"/>
      <c r="C471" s="317"/>
      <c r="D471" s="315"/>
      <c r="E471" s="316"/>
      <c r="F471" s="316"/>
      <c r="G471" s="316"/>
      <c r="H471" s="170"/>
      <c r="I471" s="174"/>
      <c r="K471" s="174"/>
      <c r="L471" s="174"/>
      <c r="M471" s="174"/>
      <c r="N471" s="174"/>
      <c r="O471" s="174"/>
      <c r="P471" s="174"/>
      <c r="Q471" s="174"/>
      <c r="R471" s="174"/>
      <c r="S471" s="174"/>
      <c r="T471" s="174"/>
      <c r="U471" s="174"/>
      <c r="V471" s="174"/>
      <c r="W471" s="174"/>
      <c r="X471" s="174"/>
      <c r="Y471" s="174"/>
      <c r="Z471" s="174"/>
      <c r="AA471" s="174"/>
      <c r="AB471" s="174"/>
      <c r="AC471" s="174"/>
      <c r="AD471" s="174"/>
      <c r="AE471" s="174"/>
      <c r="AF471" s="174"/>
      <c r="AG471" s="174"/>
      <c r="AH471" s="174"/>
      <c r="AI471" s="174"/>
      <c r="AJ471" s="174"/>
      <c r="AK471" s="174"/>
      <c r="AL471" s="174"/>
      <c r="AM471" s="174"/>
      <c r="AN471" s="174"/>
      <c r="AO471" s="174"/>
      <c r="AP471" s="174"/>
      <c r="AQ471" s="174"/>
      <c r="AR471" s="174"/>
      <c r="AS471" s="174"/>
      <c r="AT471" s="174"/>
      <c r="AU471" s="174"/>
      <c r="AV471" s="174"/>
      <c r="AW471" s="174"/>
      <c r="AX471" s="174"/>
      <c r="AY471" s="174"/>
      <c r="AZ471" s="174"/>
      <c r="BA471" s="174"/>
      <c r="BB471" s="174"/>
      <c r="BC471" s="174"/>
      <c r="BD471" s="174"/>
      <c r="BE471" s="174"/>
      <c r="BF471" s="174"/>
      <c r="BG471" s="174"/>
      <c r="BH471" s="174"/>
      <c r="BI471" s="174"/>
      <c r="BJ471" s="174"/>
      <c r="BK471" s="174"/>
      <c r="BL471" s="174"/>
      <c r="BM471" s="174"/>
      <c r="BN471" s="174"/>
      <c r="BO471" s="174"/>
      <c r="BP471" s="174"/>
      <c r="BQ471" s="174"/>
      <c r="BR471" s="174"/>
      <c r="BS471" s="174"/>
      <c r="BT471" s="174"/>
      <c r="BU471" s="174"/>
      <c r="BV471" s="174"/>
      <c r="BW471" s="174"/>
      <c r="BX471" s="174"/>
      <c r="BY471" s="174"/>
      <c r="BZ471" s="174"/>
      <c r="CA471" s="174"/>
      <c r="CB471" s="174"/>
      <c r="CC471" s="174"/>
      <c r="CD471" s="174"/>
      <c r="CE471" s="174"/>
      <c r="CF471" s="174"/>
      <c r="CG471" s="174"/>
      <c r="CH471" s="174"/>
      <c r="CI471" s="174"/>
      <c r="CJ471" s="174"/>
      <c r="CK471" s="174"/>
      <c r="CL471" s="174"/>
      <c r="CM471" s="174"/>
      <c r="CN471" s="174"/>
      <c r="CO471" s="174"/>
      <c r="CP471" s="174"/>
      <c r="CQ471" s="174"/>
      <c r="CR471" s="174"/>
      <c r="CS471" s="174"/>
      <c r="CT471" s="174"/>
      <c r="CU471" s="174"/>
      <c r="CV471" s="174"/>
      <c r="CW471" s="174"/>
      <c r="CX471" s="174"/>
      <c r="CY471" s="174"/>
      <c r="CZ471" s="174"/>
      <c r="DA471" s="174"/>
      <c r="DB471" s="174"/>
      <c r="DC471" s="174"/>
      <c r="DD471" s="174"/>
    </row>
    <row r="472" spans="1:108" s="160" customFormat="1" ht="27">
      <c r="A472" s="55"/>
      <c r="B472" s="55">
        <v>19</v>
      </c>
      <c r="C472" s="55" t="s">
        <v>1056</v>
      </c>
      <c r="D472" s="214" t="str">
        <f>$D$4</f>
        <v xml:space="preserve">Data  </v>
      </c>
      <c r="E472" s="224" t="str">
        <f>$E$4</f>
        <v xml:space="preserve">Data  </v>
      </c>
      <c r="F472" s="224" t="str">
        <f>$F$4</f>
        <v xml:space="preserve">Data  </v>
      </c>
      <c r="G472" s="224" t="str">
        <f>$G$4</f>
        <v xml:space="preserve">Data  </v>
      </c>
      <c r="H472" s="170"/>
    </row>
    <row r="473" spans="1:108" s="163" customFormat="1" ht="11.1" customHeight="1">
      <c r="A473" s="53"/>
      <c r="B473" s="54"/>
      <c r="C473" s="53"/>
      <c r="D473" s="53"/>
      <c r="E473" s="198"/>
      <c r="F473" s="198"/>
      <c r="G473" s="198"/>
      <c r="H473" s="170"/>
      <c r="I473" s="174"/>
      <c r="K473" s="174"/>
      <c r="L473" s="174"/>
      <c r="M473" s="174"/>
      <c r="N473" s="174"/>
      <c r="O473" s="174"/>
      <c r="P473" s="174"/>
      <c r="Q473" s="174"/>
      <c r="R473" s="174"/>
      <c r="S473" s="174"/>
      <c r="T473" s="174"/>
      <c r="U473" s="174"/>
      <c r="V473" s="174"/>
      <c r="W473" s="174"/>
      <c r="X473" s="174"/>
      <c r="Y473" s="174"/>
      <c r="Z473" s="174"/>
      <c r="AA473" s="174"/>
      <c r="AB473" s="174"/>
      <c r="AC473" s="174"/>
      <c r="AD473" s="174"/>
      <c r="AE473" s="174"/>
      <c r="AF473" s="174"/>
      <c r="AG473" s="174"/>
      <c r="AH473" s="174"/>
      <c r="AI473" s="174"/>
      <c r="AJ473" s="174"/>
      <c r="AK473" s="174"/>
      <c r="AL473" s="174"/>
      <c r="AM473" s="174"/>
      <c r="AN473" s="174"/>
      <c r="AO473" s="174"/>
      <c r="AP473" s="174"/>
      <c r="AQ473" s="174"/>
      <c r="AR473" s="174"/>
      <c r="AS473" s="174"/>
      <c r="AT473" s="174"/>
      <c r="AU473" s="174"/>
      <c r="AV473" s="174"/>
      <c r="AW473" s="174"/>
      <c r="AX473" s="174"/>
      <c r="AY473" s="174"/>
      <c r="AZ473" s="174"/>
      <c r="BA473" s="174"/>
      <c r="BB473" s="174"/>
      <c r="BC473" s="174"/>
      <c r="BD473" s="174"/>
      <c r="BE473" s="174"/>
      <c r="BF473" s="174"/>
      <c r="BG473" s="174"/>
      <c r="BH473" s="174"/>
      <c r="BI473" s="174"/>
      <c r="BJ473" s="174"/>
      <c r="BK473" s="174"/>
      <c r="BL473" s="174"/>
      <c r="BM473" s="174"/>
      <c r="BN473" s="174"/>
      <c r="BO473" s="174"/>
      <c r="BP473" s="174"/>
      <c r="BQ473" s="174"/>
      <c r="BR473" s="174"/>
      <c r="BS473" s="174"/>
      <c r="BT473" s="174"/>
      <c r="BU473" s="174"/>
      <c r="BV473" s="174"/>
      <c r="BW473" s="174"/>
      <c r="BX473" s="174"/>
      <c r="BY473" s="174"/>
      <c r="BZ473" s="174"/>
      <c r="CA473" s="174"/>
      <c r="CB473" s="174"/>
      <c r="CC473" s="174"/>
      <c r="CD473" s="174"/>
      <c r="CE473" s="174"/>
      <c r="CF473" s="174"/>
      <c r="CG473" s="174"/>
      <c r="CH473" s="174"/>
      <c r="CI473" s="174"/>
      <c r="CJ473" s="174"/>
      <c r="CK473" s="174"/>
      <c r="CL473" s="174"/>
      <c r="CM473" s="174"/>
      <c r="CN473" s="174"/>
      <c r="CO473" s="174"/>
      <c r="CP473" s="174"/>
      <c r="CQ473" s="174"/>
      <c r="CR473" s="174"/>
      <c r="CS473" s="174"/>
      <c r="CT473" s="174"/>
      <c r="CU473" s="174"/>
      <c r="CV473" s="174"/>
      <c r="CW473" s="174"/>
      <c r="CX473" s="174"/>
      <c r="CY473" s="174"/>
      <c r="CZ473" s="174"/>
      <c r="DA473" s="174"/>
      <c r="DB473" s="174"/>
      <c r="DC473" s="174"/>
      <c r="DD473" s="174"/>
    </row>
    <row r="474" spans="1:108" s="163" customFormat="1" ht="24.95" customHeight="1">
      <c r="A474" s="72" t="s">
        <v>2854</v>
      </c>
      <c r="B474" s="75" t="str">
        <f>'Investor Level Data'!A42</f>
        <v>19.1</v>
      </c>
      <c r="C474" s="72" t="str">
        <f>INDEX('Investor Level Data'!B:B,MATCH('Vehicle Overview'!$B474,'Investor Level Data'!$A:$A,0))</f>
        <v>Capital Commitments - During the Reporting Period</v>
      </c>
      <c r="D474" s="180" t="str">
        <f>IF(ISBLANK(INDEX('Investor Level Data'!D:D,MATCH('Vehicle Overview'!$B474,'Investor Level Data'!$A:$A,0))),"",INDEX('Investor Level Data'!D:D,MATCH('Vehicle Overview'!$B474,'Investor Level Data'!$A:$A,0)))</f>
        <v/>
      </c>
      <c r="E474" s="123"/>
      <c r="F474" s="123"/>
      <c r="G474" s="123"/>
      <c r="H474" s="170"/>
    </row>
    <row r="475" spans="1:108" s="163" customFormat="1" ht="24.95" customHeight="1">
      <c r="A475" s="74" t="s">
        <v>2855</v>
      </c>
      <c r="B475" s="73" t="str">
        <f>'Investor Level Data'!A43</f>
        <v>19.2</v>
      </c>
      <c r="C475" s="74" t="str">
        <f>INDEX('Investor Level Data'!B:B,MATCH('Vehicle Overview'!$B475,'Investor Level Data'!$A:$A,0))</f>
        <v>Total Capital Commitments</v>
      </c>
      <c r="D475" s="181" t="str">
        <f>IF(ISBLANK(INDEX('Investor Level Data'!D:D,MATCH('Vehicle Overview'!$B475,'Investor Level Data'!$A:$A,0))),"",INDEX('Investor Level Data'!D:D,MATCH('Vehicle Overview'!$B475,'Investor Level Data'!$A:$A,0)))</f>
        <v/>
      </c>
      <c r="E475" s="123"/>
      <c r="F475" s="123"/>
      <c r="G475" s="123"/>
      <c r="H475" s="170"/>
    </row>
    <row r="476" spans="1:108" s="163" customFormat="1" ht="24.95" customHeight="1">
      <c r="A476" s="72" t="s">
        <v>2856</v>
      </c>
      <c r="B476" s="75" t="str">
        <f>'Investor Level Data'!A44</f>
        <v>19.3</v>
      </c>
      <c r="C476" s="72" t="str">
        <f>INDEX('Investor Level Data'!B:B,MATCH('Vehicle Overview'!$B476,'Investor Level Data'!$A:$A,0))</f>
        <v>Remaining Capital Commitments</v>
      </c>
      <c r="D476" s="180" t="str">
        <f>IF(ISBLANK(INDEX('Investor Level Data'!D:D,MATCH('Vehicle Overview'!$B476,'Investor Level Data'!$A:$A,0))),"",INDEX('Investor Level Data'!D:D,MATCH('Vehicle Overview'!$B476,'Investor Level Data'!$A:$A,0)))</f>
        <v/>
      </c>
      <c r="E476" s="123"/>
      <c r="F476" s="123"/>
      <c r="G476" s="123"/>
      <c r="H476" s="170"/>
    </row>
    <row r="477" spans="1:108" s="163" customFormat="1" ht="24.95" customHeight="1">
      <c r="A477" s="74" t="s">
        <v>2857</v>
      </c>
      <c r="B477" s="73" t="str">
        <f>'Investor Level Data'!A45</f>
        <v>19.4</v>
      </c>
      <c r="C477" s="74" t="str">
        <f>INDEX('Investor Level Data'!B:B,MATCH('Vehicle Overview'!$B477,'Investor Level Data'!$A:$A,0))</f>
        <v xml:space="preserve">Total allocated capital </v>
      </c>
      <c r="D477" s="181" t="str">
        <f>IF(ISBLANK(INDEX('Investor Level Data'!D:D,MATCH('Vehicle Overview'!$B477,'Investor Level Data'!$A:$A,0))),"",INDEX('Investor Level Data'!D:D,MATCH('Vehicle Overview'!$B477,'Investor Level Data'!$A:$A,0)))</f>
        <v/>
      </c>
      <c r="E477" s="123"/>
      <c r="F477" s="123"/>
      <c r="G477" s="123"/>
      <c r="H477" s="170"/>
    </row>
    <row r="478" spans="1:108" s="163" customFormat="1" ht="24.95" customHeight="1">
      <c r="A478" s="72" t="s">
        <v>2858</v>
      </c>
      <c r="B478" s="75" t="str">
        <f>'Investor Level Data'!A46</f>
        <v>19.5</v>
      </c>
      <c r="C478" s="72" t="str">
        <f>INDEX('Investor Level Data'!B:B,MATCH('Vehicle Overview'!$B478,'Investor Level Data'!$A:$A,0))</f>
        <v>Total allocated capital in %</v>
      </c>
      <c r="D478" s="363" t="str">
        <f>IF(ISBLANK(INDEX('Investor Level Data'!D:D,MATCH('Vehicle Overview'!$B478,'Investor Level Data'!$A:$A,0))),"",INDEX('Investor Level Data'!D:D,MATCH('Vehicle Overview'!$B478,'Investor Level Data'!$A:$A,0)))</f>
        <v/>
      </c>
      <c r="E478" s="123"/>
      <c r="F478" s="123"/>
      <c r="G478" s="123"/>
      <c r="H478" s="170"/>
    </row>
    <row r="479" spans="1:108" s="163" customFormat="1" ht="27">
      <c r="A479" s="314"/>
      <c r="B479" s="313"/>
      <c r="C479" s="314"/>
      <c r="D479" s="315"/>
      <c r="E479" s="316"/>
      <c r="F479" s="316"/>
      <c r="G479" s="316"/>
      <c r="H479" s="170"/>
    </row>
    <row r="480" spans="1:108" s="163" customFormat="1" ht="27">
      <c r="A480" s="70"/>
      <c r="B480" s="55">
        <v>20</v>
      </c>
      <c r="C480" s="70" t="s">
        <v>1068</v>
      </c>
      <c r="D480" s="214" t="str">
        <f>$D$4</f>
        <v xml:space="preserve">Data  </v>
      </c>
      <c r="E480" s="224" t="str">
        <f>$E$4</f>
        <v xml:space="preserve">Data  </v>
      </c>
      <c r="F480" s="224" t="str">
        <f>$F$4</f>
        <v xml:space="preserve">Data  </v>
      </c>
      <c r="G480" s="224" t="str">
        <f>$G$4</f>
        <v xml:space="preserve">Data  </v>
      </c>
      <c r="H480" s="170"/>
    </row>
    <row r="481" spans="1:8" s="163" customFormat="1" ht="11.1" customHeight="1">
      <c r="A481" s="83"/>
      <c r="B481" s="54"/>
      <c r="C481" s="83"/>
      <c r="D481" s="217"/>
      <c r="E481" s="197"/>
      <c r="F481" s="197"/>
      <c r="G481" s="197"/>
      <c r="H481" s="170"/>
    </row>
    <row r="482" spans="1:8" s="163" customFormat="1" ht="24.95" customHeight="1">
      <c r="A482" s="74" t="s">
        <v>2859</v>
      </c>
      <c r="B482" s="73" t="str">
        <f>'Investor Level Data'!A50</f>
        <v>20.1</v>
      </c>
      <c r="C482" s="74" t="str">
        <f>INDEX('Investor Level Data'!B:B,MATCH('Vehicle Overview'!$B482,'Investor Level Data'!$A:$A,0))</f>
        <v>(Equity) Capital Contributed - During the Reporting period</v>
      </c>
      <c r="D482" s="181" t="str">
        <f>IF(ISBLANK(INDEX('Investor Level Data'!D:D,MATCH('Vehicle Overview'!$B482,'Investor Level Data'!$A:$A,0))),"",INDEX('Investor Level Data'!D:D,MATCH('Vehicle Overview'!$B482,'Investor Level Data'!$A:$A,0)))</f>
        <v/>
      </c>
      <c r="E482" s="123"/>
      <c r="F482" s="123"/>
      <c r="G482" s="123"/>
      <c r="H482" s="170"/>
    </row>
    <row r="483" spans="1:8" s="163" customFormat="1" ht="24.95" customHeight="1">
      <c r="A483" s="72" t="s">
        <v>2860</v>
      </c>
      <c r="B483" s="75" t="str">
        <f>'Investor Level Data'!A51</f>
        <v>20.2</v>
      </c>
      <c r="C483" s="72" t="str">
        <f>INDEX('Investor Level Data'!B:B,MATCH('Vehicle Overview'!$B483,'Investor Level Data'!$A:$A,0))</f>
        <v xml:space="preserve">(Equity) Capital Redeemed - During the Reporting period </v>
      </c>
      <c r="D483" s="180" t="str">
        <f>IF(ISBLANK(INDEX('Investor Level Data'!D:D,MATCH('Vehicle Overview'!$B483,'Investor Level Data'!$A:$A,0))),"",INDEX('Investor Level Data'!D:D,MATCH('Vehicle Overview'!$B483,'Investor Level Data'!$A:$A,0)))</f>
        <v/>
      </c>
      <c r="E483" s="123"/>
      <c r="F483" s="123"/>
      <c r="G483" s="123"/>
      <c r="H483" s="170"/>
    </row>
    <row r="484" spans="1:8" s="163" customFormat="1" ht="24.95" customHeight="1">
      <c r="A484" s="74" t="s">
        <v>2861</v>
      </c>
      <c r="B484" s="73" t="str">
        <f>'Investor Level Data'!A52</f>
        <v>20.3</v>
      </c>
      <c r="C484" s="74" t="str">
        <f>INDEX('Investor Level Data'!B:B,MATCH('Vehicle Overview'!$B484,'Investor Level Data'!$A:$A,0))</f>
        <v>(Equity) Capital Recalled - During the Reporting Period</v>
      </c>
      <c r="D484" s="181" t="str">
        <f>IF(ISBLANK(INDEX('Investor Level Data'!D:D,MATCH('Vehicle Overview'!$B484,'Investor Level Data'!$A:$A,0))),"",INDEX('Investor Level Data'!D:D,MATCH('Vehicle Overview'!$B484,'Investor Level Data'!$A:$A,0)))</f>
        <v/>
      </c>
      <c r="E484" s="123"/>
      <c r="F484" s="123"/>
      <c r="G484" s="123"/>
      <c r="H484" s="170"/>
    </row>
    <row r="485" spans="1:8" s="163" customFormat="1" ht="24.95" customHeight="1">
      <c r="A485" s="72" t="s">
        <v>2862</v>
      </c>
      <c r="B485" s="75" t="str">
        <f>'Investor Level Data'!A53</f>
        <v>20.4</v>
      </c>
      <c r="C485" s="72" t="str">
        <f>INDEX('Investor Level Data'!B:B,MATCH('Vehicle Overview'!$B485,'Investor Level Data'!$A:$A,0))</f>
        <v>Shareholders' Loans Contributed - During Reporting Period</v>
      </c>
      <c r="D485" s="180" t="str">
        <f>IF(ISBLANK(INDEX('Investor Level Data'!D:D,MATCH('Vehicle Overview'!$B485,'Investor Level Data'!$A:$A,0))),"",INDEX('Investor Level Data'!D:D,MATCH('Vehicle Overview'!$B485,'Investor Level Data'!$A:$A,0)))</f>
        <v/>
      </c>
      <c r="E485" s="123"/>
      <c r="F485" s="123"/>
      <c r="G485" s="123"/>
      <c r="H485" s="170"/>
    </row>
    <row r="486" spans="1:8" s="163" customFormat="1" ht="24.95" customHeight="1">
      <c r="A486" s="74" t="s">
        <v>2863</v>
      </c>
      <c r="B486" s="73" t="str">
        <f>'Investor Level Data'!A54</f>
        <v>20.5</v>
      </c>
      <c r="C486" s="74" t="str">
        <f>INDEX('Investor Level Data'!B:B,MATCH('Vehicle Overview'!$B486,'Investor Level Data'!$A:$A,0))</f>
        <v>Shareholders' Loans Repayments - During Reporting Period</v>
      </c>
      <c r="D486" s="181" t="str">
        <f>IF(ISBLANK(INDEX('Investor Level Data'!D:D,MATCH('Vehicle Overview'!$B486,'Investor Level Data'!$A:$A,0))),"",INDEX('Investor Level Data'!D:D,MATCH('Vehicle Overview'!$B486,'Investor Level Data'!$A:$A,0)))</f>
        <v/>
      </c>
      <c r="E486" s="123"/>
      <c r="F486" s="123"/>
      <c r="G486" s="123"/>
      <c r="H486" s="170"/>
    </row>
    <row r="487" spans="1:8" ht="24.95" customHeight="1">
      <c r="A487" s="72" t="s">
        <v>2864</v>
      </c>
      <c r="B487" s="75" t="str">
        <f>'Investor Level Data'!A55</f>
        <v>20.6</v>
      </c>
      <c r="C487" s="72" t="str">
        <f>INDEX('Investor Level Data'!B:B,MATCH('Vehicle Overview'!$B487,'Investor Level Data'!$A:$A,0))</f>
        <v>Net Capital Contributed - During the Reporting Period</v>
      </c>
      <c r="D487" s="180">
        <f>IF(ISBLANK(INDEX('Investor Level Data'!D:D,MATCH('Vehicle Overview'!$B487,'Investor Level Data'!$A:$A,0))),"",INDEX('Investor Level Data'!D:D,MATCH('Vehicle Overview'!$B487,'Investor Level Data'!$A:$A,0)))</f>
        <v>0</v>
      </c>
      <c r="E487" s="123"/>
      <c r="F487" s="123"/>
      <c r="G487" s="123"/>
      <c r="H487" s="170"/>
    </row>
    <row r="488" spans="1:8" ht="24.95" customHeight="1">
      <c r="A488" s="74" t="s">
        <v>2865</v>
      </c>
      <c r="B488" s="73" t="str">
        <f>'Investor Level Data'!A56</f>
        <v>20.7</v>
      </c>
      <c r="C488" s="74" t="str">
        <f>INDEX('Investor Level Data'!B:B,MATCH('Vehicle Overview'!$B488,'Investor Level Data'!$A:$A,0))</f>
        <v>Interest paid on Shareholders' Loans - During Reporting Period</v>
      </c>
      <c r="D488" s="181" t="str">
        <f>IF(ISBLANK(INDEX('Investor Level Data'!D:D,MATCH('Vehicle Overview'!$B488,'Investor Level Data'!$A:$A,0))),"",INDEX('Investor Level Data'!D:D,MATCH('Vehicle Overview'!$B488,'Investor Level Data'!$A:$A,0)))</f>
        <v/>
      </c>
      <c r="E488" s="123"/>
      <c r="F488" s="123"/>
      <c r="G488" s="123"/>
      <c r="H488" s="170"/>
    </row>
    <row r="489" spans="1:8" ht="24.95" customHeight="1">
      <c r="A489" s="72" t="s">
        <v>2866</v>
      </c>
      <c r="B489" s="75" t="str">
        <f>'Investor Level Data'!A57</f>
        <v>20.8</v>
      </c>
      <c r="C489" s="72" t="str">
        <f>INDEX('Investor Level Data'!B:B,MATCH('Vehicle Overview'!$B489,'Investor Level Data'!$A:$A,0))</f>
        <v>Dividend/Profit Distributions - During Reporting Period</v>
      </c>
      <c r="D489" s="180" t="str">
        <f>IF(ISBLANK(INDEX('Investor Level Data'!D:D,MATCH('Vehicle Overview'!$B489,'Investor Level Data'!$A:$A,0))),"",INDEX('Investor Level Data'!D:D,MATCH('Vehicle Overview'!$B489,'Investor Level Data'!$A:$A,0)))</f>
        <v/>
      </c>
      <c r="E489" s="123"/>
      <c r="F489" s="123"/>
      <c r="G489" s="123"/>
      <c r="H489" s="170"/>
    </row>
    <row r="490" spans="1:8" ht="24.95" customHeight="1">
      <c r="A490" s="74" t="s">
        <v>2867</v>
      </c>
      <c r="B490" s="73" t="str">
        <f>'Investor Level Data'!A58</f>
        <v>20.9</v>
      </c>
      <c r="C490" s="74" t="str">
        <f>INDEX('Investor Level Data'!B:B,MATCH('Vehicle Overview'!$B490,'Investor Level Data'!$A:$A,0))</f>
        <v xml:space="preserve">Total (Equity) Capital Contributed - Since Inception </v>
      </c>
      <c r="D490" s="181" t="str">
        <f>IF(ISBLANK(INDEX('Investor Level Data'!D:D,MATCH('Vehicle Overview'!$B490,'Investor Level Data'!$A:$A,0))),"",INDEX('Investor Level Data'!D:D,MATCH('Vehicle Overview'!$B490,'Investor Level Data'!$A:$A,0)))</f>
        <v/>
      </c>
      <c r="E490" s="123"/>
      <c r="F490" s="123"/>
      <c r="G490" s="123"/>
      <c r="H490" s="170"/>
    </row>
    <row r="491" spans="1:8" ht="24.95" customHeight="1">
      <c r="A491" s="72" t="s">
        <v>2868</v>
      </c>
      <c r="B491" s="75" t="str">
        <f>'Investor Level Data'!A59</f>
        <v>20.10</v>
      </c>
      <c r="C491" s="72" t="str">
        <f>INDEX('Investor Level Data'!B:B,MATCH('Vehicle Overview'!$B491,'Investor Level Data'!$A:$A,0))</f>
        <v>Total (Equity) Capital Redeemed - Since Inception</v>
      </c>
      <c r="D491" s="180" t="str">
        <f>IF(ISBLANK(INDEX('Investor Level Data'!D:D,MATCH('Vehicle Overview'!$B491,'Investor Level Data'!$A:$A,0))),"",INDEX('Investor Level Data'!D:D,MATCH('Vehicle Overview'!$B491,'Investor Level Data'!$A:$A,0)))</f>
        <v/>
      </c>
      <c r="E491" s="123"/>
      <c r="F491" s="123"/>
      <c r="G491" s="123"/>
      <c r="H491" s="170"/>
    </row>
    <row r="492" spans="1:8" ht="24.95" customHeight="1">
      <c r="A492" s="74" t="s">
        <v>2869</v>
      </c>
      <c r="B492" s="73" t="str">
        <f>'Investor Level Data'!A60</f>
        <v>20.11</v>
      </c>
      <c r="C492" s="74" t="str">
        <f>INDEX('Investor Level Data'!B:B,MATCH('Vehicle Overview'!$B492,'Investor Level Data'!$A:$A,0))</f>
        <v>Total (Equity) Capital Recalled - Since Inception</v>
      </c>
      <c r="D492" s="181" t="str">
        <f>IF(ISBLANK(INDEX('Investor Level Data'!D:D,MATCH('Vehicle Overview'!$B492,'Investor Level Data'!$A:$A,0))),"",INDEX('Investor Level Data'!D:D,MATCH('Vehicle Overview'!$B492,'Investor Level Data'!$A:$A,0)))</f>
        <v/>
      </c>
      <c r="E492" s="123"/>
      <c r="F492" s="123"/>
      <c r="G492" s="123"/>
      <c r="H492" s="170"/>
    </row>
    <row r="493" spans="1:8" ht="24.95" customHeight="1">
      <c r="A493" s="72" t="s">
        <v>2870</v>
      </c>
      <c r="B493" s="75" t="str">
        <f>'Investor Level Data'!A61</f>
        <v>20.12</v>
      </c>
      <c r="C493" s="72" t="str">
        <f>INDEX('Investor Level Data'!B:B,MATCH('Vehicle Overview'!$B493,'Investor Level Data'!$A:$A,0))</f>
        <v>Total Shareholders' Loans Contributed - Since Inception</v>
      </c>
      <c r="D493" s="180" t="str">
        <f>IF(ISBLANK(INDEX('Investor Level Data'!D:D,MATCH('Vehicle Overview'!$B493,'Investor Level Data'!$A:$A,0))),"",INDEX('Investor Level Data'!D:D,MATCH('Vehicle Overview'!$B493,'Investor Level Data'!$A:$A,0)))</f>
        <v/>
      </c>
      <c r="E493" s="123"/>
      <c r="F493" s="123"/>
      <c r="G493" s="123"/>
      <c r="H493" s="170"/>
    </row>
    <row r="494" spans="1:8" ht="24.95" customHeight="1">
      <c r="A494" s="74" t="s">
        <v>2871</v>
      </c>
      <c r="B494" s="73" t="str">
        <f>'Investor Level Data'!A62</f>
        <v>20.13</v>
      </c>
      <c r="C494" s="74" t="str">
        <f>INDEX('Investor Level Data'!B:B,MATCH('Vehicle Overview'!$B494,'Investor Level Data'!$A:$A,0))</f>
        <v>Total Shareholders' Loans Repayments - Since inception</v>
      </c>
      <c r="D494" s="181" t="str">
        <f>IF(ISBLANK(INDEX('Investor Level Data'!D:D,MATCH('Vehicle Overview'!$B494,'Investor Level Data'!$A:$A,0))),"",INDEX('Investor Level Data'!D:D,MATCH('Vehicle Overview'!$B494,'Investor Level Data'!$A:$A,0)))</f>
        <v/>
      </c>
      <c r="E494" s="123"/>
      <c r="F494" s="123"/>
      <c r="G494" s="123"/>
      <c r="H494" s="170"/>
    </row>
    <row r="495" spans="1:8" ht="24.95" customHeight="1">
      <c r="A495" s="72" t="s">
        <v>2872</v>
      </c>
      <c r="B495" s="75" t="str">
        <f>'Investor Level Data'!A63</f>
        <v>20.14</v>
      </c>
      <c r="C495" s="72" t="str">
        <f>INDEX('Investor Level Data'!B:B,MATCH('Vehicle Overview'!$B495,'Investor Level Data'!$A:$A,0))</f>
        <v>Total Net Capital Contributed - Since Inception</v>
      </c>
      <c r="D495" s="180">
        <f>IF(ISBLANK(INDEX('Investor Level Data'!D:D,MATCH('Vehicle Overview'!$B495,'Investor Level Data'!$A:$A,0))),"",INDEX('Investor Level Data'!D:D,MATCH('Vehicle Overview'!$B495,'Investor Level Data'!$A:$A,0)))</f>
        <v>0</v>
      </c>
      <c r="E495" s="123"/>
      <c r="F495" s="123"/>
      <c r="G495" s="123"/>
      <c r="H495" s="170"/>
    </row>
    <row r="496" spans="1:8" ht="24.95" customHeight="1">
      <c r="A496" s="74" t="s">
        <v>2873</v>
      </c>
      <c r="B496" s="73" t="str">
        <f>'Investor Level Data'!A64</f>
        <v>20.15</v>
      </c>
      <c r="C496" s="74" t="str">
        <f>INDEX('Investor Level Data'!B:B,MATCH('Vehicle Overview'!$B496,'Investor Level Data'!$A:$A,0))</f>
        <v>Total Interest paid on Shareholders' Loans - Since inception</v>
      </c>
      <c r="D496" s="181" t="str">
        <f>IF(ISBLANK(INDEX('Investor Level Data'!D:D,MATCH('Vehicle Overview'!$B496,'Investor Level Data'!$A:$A,0))),"",INDEX('Investor Level Data'!D:D,MATCH('Vehicle Overview'!$B496,'Investor Level Data'!$A:$A,0)))</f>
        <v/>
      </c>
      <c r="E496" s="123"/>
      <c r="F496" s="123"/>
      <c r="G496" s="123"/>
      <c r="H496" s="170"/>
    </row>
    <row r="497" spans="1:8" ht="24.95" customHeight="1">
      <c r="A497" s="72" t="s">
        <v>2874</v>
      </c>
      <c r="B497" s="75" t="str">
        <f>'Investor Level Data'!A65</f>
        <v>20.16</v>
      </c>
      <c r="C497" s="72" t="str">
        <f>INDEX('Investor Level Data'!B:B,MATCH('Vehicle Overview'!$B497,'Investor Level Data'!$A:$A,0))</f>
        <v>Dividend/Profit Distributions - Since Inception</v>
      </c>
      <c r="D497" s="180" t="str">
        <f>IF(ISBLANK(INDEX('Investor Level Data'!D:D,MATCH('Vehicle Overview'!$B497,'Investor Level Data'!$A:$A,0))),"",INDEX('Investor Level Data'!D:D,MATCH('Vehicle Overview'!$B497,'Investor Level Data'!$A:$A,0)))</f>
        <v/>
      </c>
      <c r="E497" s="123"/>
      <c r="F497" s="123"/>
      <c r="G497" s="123"/>
      <c r="H497" s="170"/>
    </row>
    <row r="498" spans="1:8" ht="27">
      <c r="A498" s="53"/>
      <c r="B498" s="54"/>
      <c r="C498" s="53"/>
      <c r="D498" s="217"/>
      <c r="E498" s="197"/>
      <c r="F498" s="197"/>
      <c r="G498" s="197"/>
      <c r="H498" s="170"/>
    </row>
    <row r="499" spans="1:8" ht="27">
      <c r="A499" s="55"/>
      <c r="B499" s="55">
        <v>21</v>
      </c>
      <c r="C499" s="55" t="s">
        <v>1101</v>
      </c>
      <c r="D499" s="214" t="str">
        <f>$D$4</f>
        <v xml:space="preserve">Data  </v>
      </c>
      <c r="E499" s="224" t="str">
        <f>$E$4</f>
        <v xml:space="preserve">Data  </v>
      </c>
      <c r="F499" s="224" t="str">
        <f>$F$4</f>
        <v xml:space="preserve">Data  </v>
      </c>
      <c r="G499" s="224" t="str">
        <f>$G$4</f>
        <v xml:space="preserve">Data  </v>
      </c>
      <c r="H499" s="170"/>
    </row>
    <row r="500" spans="1:8" ht="11.1" customHeight="1">
      <c r="A500" s="83"/>
      <c r="B500" s="54"/>
      <c r="C500" s="83"/>
      <c r="D500" s="217"/>
      <c r="E500" s="197"/>
      <c r="F500" s="197"/>
      <c r="G500" s="197"/>
      <c r="H500" s="170"/>
    </row>
    <row r="501" spans="1:8" s="163" customFormat="1" ht="24.95" customHeight="1">
      <c r="A501" s="74" t="s">
        <v>2875</v>
      </c>
      <c r="B501" s="73" t="str">
        <f>'Investor Level Data'!A69</f>
        <v>21.1</v>
      </c>
      <c r="C501" s="74" t="str">
        <f>INDEX('Investor Level Data'!B:B,MATCH('Vehicle Overview'!$B501,'Investor Level Data'!$A:$A,0))</f>
        <v>Capital Distributions - During Reporting Period</v>
      </c>
      <c r="D501" s="181" t="str">
        <f>IF(ISBLANK(INDEX('Investor Level Data'!D:D,MATCH('Vehicle Overview'!$B501,'Investor Level Data'!$A:$A,0))),"",INDEX('Investor Level Data'!D:D,MATCH('Vehicle Overview'!$B501,'Investor Level Data'!$A:$A,0)))</f>
        <v/>
      </c>
      <c r="E501" s="123"/>
      <c r="F501" s="123"/>
      <c r="G501" s="123"/>
      <c r="H501" s="170"/>
    </row>
    <row r="502" spans="1:8" s="163" customFormat="1" ht="24.95" customHeight="1">
      <c r="A502" s="72" t="s">
        <v>2876</v>
      </c>
      <c r="B502" s="75" t="str">
        <f>'Investor Level Data'!A70</f>
        <v>21.2</v>
      </c>
      <c r="C502" s="72" t="str">
        <f>INDEX('Investor Level Data'!B:B,MATCH('Vehicle Overview'!$B502,'Investor Level Data'!$A:$A,0))</f>
        <v>Income Distributions - During the Reporting Period</v>
      </c>
      <c r="D502" s="180" t="str">
        <f>IF(ISBLANK(INDEX('Investor Level Data'!D:D,MATCH('Vehicle Overview'!$B502,'Investor Level Data'!$A:$A,0))),"",INDEX('Investor Level Data'!D:D,MATCH('Vehicle Overview'!$B502,'Investor Level Data'!$A:$A,0)))</f>
        <v/>
      </c>
      <c r="E502" s="123"/>
      <c r="F502" s="123"/>
      <c r="G502" s="123"/>
      <c r="H502" s="170"/>
    </row>
    <row r="503" spans="1:8" s="163" customFormat="1" ht="24.95" customHeight="1">
      <c r="A503" s="74" t="s">
        <v>2877</v>
      </c>
      <c r="B503" s="73" t="str">
        <f>'Investor Level Data'!A71</f>
        <v>21.3</v>
      </c>
      <c r="C503" s="74" t="str">
        <f>INDEX('Investor Level Data'!B:B,MATCH('Vehicle Overview'!$B503,'Investor Level Data'!$A:$A,0))</f>
        <v>Total Distributions - During Reporting Period</v>
      </c>
      <c r="D503" s="181">
        <f>IF(ISBLANK(INDEX('Investor Level Data'!D:D,MATCH('Vehicle Overview'!$B503,'Investor Level Data'!$A:$A,0))),"",INDEX('Investor Level Data'!D:D,MATCH('Vehicle Overview'!$B503,'Investor Level Data'!$A:$A,0)))</f>
        <v>0</v>
      </c>
      <c r="E503" s="123"/>
      <c r="F503" s="123"/>
      <c r="G503" s="123"/>
      <c r="H503" s="170"/>
    </row>
    <row r="504" spans="1:8" s="163" customFormat="1" ht="24.95" customHeight="1">
      <c r="A504" s="72" t="s">
        <v>2878</v>
      </c>
      <c r="B504" s="75" t="str">
        <f>'Investor Level Data'!A72</f>
        <v>21.3.1</v>
      </c>
      <c r="C504" s="72" t="str">
        <f>INDEX('Investor Level Data'!B:B,MATCH('Vehicle Overview'!$B504,'Investor Level Data'!$A:$A,0))</f>
        <v>Total Distributions Recallable - During Reporting Period</v>
      </c>
      <c r="D504" s="180" t="str">
        <f>IF(ISBLANK(INDEX('Investor Level Data'!D:D,MATCH('Vehicle Overview'!$B504,'Investor Level Data'!$A:$A,0))),"",INDEX('Investor Level Data'!D:D,MATCH('Vehicle Overview'!$B504,'Investor Level Data'!$A:$A,0)))</f>
        <v/>
      </c>
      <c r="E504" s="123"/>
      <c r="F504" s="123"/>
      <c r="G504" s="123"/>
      <c r="H504" s="170"/>
    </row>
    <row r="505" spans="1:8" s="163" customFormat="1" ht="24.95" customHeight="1">
      <c r="A505" s="74" t="s">
        <v>2879</v>
      </c>
      <c r="B505" s="73" t="str">
        <f>'Investor Level Data'!A73</f>
        <v>21.3.2</v>
      </c>
      <c r="C505" s="74" t="str">
        <f>INDEX('Investor Level Data'!B:B,MATCH('Vehicle Overview'!$B505,'Investor Level Data'!$A:$A,0))</f>
        <v>Total Distributions Non-Recallable - During Reporting Period</v>
      </c>
      <c r="D505" s="181" t="str">
        <f>IF(ISBLANK(INDEX('Investor Level Data'!D:D,MATCH('Vehicle Overview'!$B505,'Investor Level Data'!$A:$A,0))),"",INDEX('Investor Level Data'!D:D,MATCH('Vehicle Overview'!$B505,'Investor Level Data'!$A:$A,0)))</f>
        <v/>
      </c>
      <c r="E505" s="123"/>
      <c r="F505" s="123"/>
      <c r="G505" s="123"/>
      <c r="H505" s="170"/>
    </row>
    <row r="506" spans="1:8" s="163" customFormat="1" ht="24.95" customHeight="1">
      <c r="A506" s="72" t="s">
        <v>2880</v>
      </c>
      <c r="B506" s="75" t="str">
        <f>'Investor Level Data'!A74</f>
        <v>21.4</v>
      </c>
      <c r="C506" s="72" t="str">
        <f>INDEX('Investor Level Data'!B:B,MATCH('Vehicle Overview'!$B506,'Investor Level Data'!$A:$A,0))</f>
        <v>Capital Distributions - Since inception</v>
      </c>
      <c r="D506" s="180" t="str">
        <f>IF(ISBLANK(INDEX('Investor Level Data'!D:D,MATCH('Vehicle Overview'!$B506,'Investor Level Data'!$A:$A,0))),"",INDEX('Investor Level Data'!D:D,MATCH('Vehicle Overview'!$B506,'Investor Level Data'!$A:$A,0)))</f>
        <v/>
      </c>
      <c r="E506" s="123"/>
      <c r="F506" s="123"/>
      <c r="G506" s="123"/>
      <c r="H506" s="170"/>
    </row>
    <row r="507" spans="1:8" s="163" customFormat="1" ht="24.95" customHeight="1">
      <c r="A507" s="74" t="s">
        <v>2881</v>
      </c>
      <c r="B507" s="73" t="str">
        <f>'Investor Level Data'!A75</f>
        <v>21.5</v>
      </c>
      <c r="C507" s="74" t="str">
        <f>INDEX('Investor Level Data'!B:B,MATCH('Vehicle Overview'!$B507,'Investor Level Data'!$A:$A,0))</f>
        <v>Income Distributions - Since Inception</v>
      </c>
      <c r="D507" s="181" t="str">
        <f>IF(ISBLANK(INDEX('Investor Level Data'!D:D,MATCH('Vehicle Overview'!$B507,'Investor Level Data'!$A:$A,0))),"",INDEX('Investor Level Data'!D:D,MATCH('Vehicle Overview'!$B507,'Investor Level Data'!$A:$A,0)))</f>
        <v/>
      </c>
      <c r="E507" s="123"/>
      <c r="F507" s="123"/>
      <c r="G507" s="123"/>
      <c r="H507" s="170"/>
    </row>
    <row r="508" spans="1:8" s="163" customFormat="1" ht="24.95" customHeight="1">
      <c r="A508" s="72" t="s">
        <v>2882</v>
      </c>
      <c r="B508" s="75" t="str">
        <f>'Investor Level Data'!A76</f>
        <v>21.6</v>
      </c>
      <c r="C508" s="72" t="str">
        <f>INDEX('Investor Level Data'!B:B,MATCH('Vehicle Overview'!$B508,'Investor Level Data'!$A:$A,0))</f>
        <v>Total Distributions - Since Inception</v>
      </c>
      <c r="D508" s="180">
        <f>IF(ISBLANK(INDEX('Investor Level Data'!D:D,MATCH('Vehicle Overview'!$B508,'Investor Level Data'!$A:$A,0))),"",INDEX('Investor Level Data'!D:D,MATCH('Vehicle Overview'!$B508,'Investor Level Data'!$A:$A,0)))</f>
        <v>0</v>
      </c>
      <c r="E508" s="123"/>
      <c r="F508" s="123"/>
      <c r="G508" s="123"/>
      <c r="H508" s="170"/>
    </row>
    <row r="509" spans="1:8" s="163" customFormat="1" ht="24.95" customHeight="1">
      <c r="A509" s="74" t="s">
        <v>2883</v>
      </c>
      <c r="B509" s="73" t="str">
        <f>'Investor Level Data'!A77</f>
        <v>21.6.1</v>
      </c>
      <c r="C509" s="74" t="str">
        <f>INDEX('Investor Level Data'!B:B,MATCH('Vehicle Overview'!$B509,'Investor Level Data'!$A:$A,0))</f>
        <v>Total Distributions Recallable - Since Inception</v>
      </c>
      <c r="D509" s="181" t="str">
        <f>IF(ISBLANK(INDEX('Investor Level Data'!D:D,MATCH('Vehicle Overview'!$B509,'Investor Level Data'!$A:$A,0))),"",INDEX('Investor Level Data'!D:D,MATCH('Vehicle Overview'!$B509,'Investor Level Data'!$A:$A,0)))</f>
        <v/>
      </c>
      <c r="E509" s="123"/>
      <c r="F509" s="123"/>
      <c r="G509" s="123"/>
      <c r="H509" s="170"/>
    </row>
    <row r="510" spans="1:8" s="163" customFormat="1" ht="24.95" customHeight="1">
      <c r="A510" s="72" t="s">
        <v>2884</v>
      </c>
      <c r="B510" s="75" t="str">
        <f>'Investor Level Data'!A78</f>
        <v>21.6.2</v>
      </c>
      <c r="C510" s="72" t="str">
        <f>INDEX('Investor Level Data'!B:B,MATCH('Vehicle Overview'!$B510,'Investor Level Data'!$A:$A,0))</f>
        <v>Total Distributions Non-Recallable - Since Inception</v>
      </c>
      <c r="D510" s="180" t="str">
        <f>IF(ISBLANK(INDEX('Investor Level Data'!D:D,MATCH('Vehicle Overview'!$B510,'Investor Level Data'!$A:$A,0))),"",INDEX('Investor Level Data'!D:D,MATCH('Vehicle Overview'!$B510,'Investor Level Data'!$A:$A,0)))</f>
        <v/>
      </c>
      <c r="E510" s="123"/>
      <c r="F510" s="123"/>
      <c r="G510" s="123"/>
      <c r="H510" s="170"/>
    </row>
    <row r="511" spans="1:8" ht="27">
      <c r="A511" s="175"/>
      <c r="C511" s="175"/>
      <c r="D511" s="218"/>
      <c r="E511" s="199"/>
      <c r="F511" s="199"/>
      <c r="G511" s="199"/>
      <c r="H511" s="170"/>
    </row>
    <row r="512" spans="1:8" ht="27">
      <c r="A512" s="55"/>
      <c r="B512" s="55">
        <f>'Investor Level Data'!A80</f>
        <v>22</v>
      </c>
      <c r="C512" s="55" t="str">
        <f>'Investor Level Data'!B80</f>
        <v xml:space="preserve">Investor Returns                                                                                                                                                                                                                                             </v>
      </c>
      <c r="D512" s="214" t="str">
        <f>$D$4</f>
        <v xml:space="preserve">Data  </v>
      </c>
      <c r="E512" s="224" t="str">
        <f>$E$4</f>
        <v xml:space="preserve">Data  </v>
      </c>
      <c r="F512" s="224" t="str">
        <f>$F$4</f>
        <v xml:space="preserve">Data  </v>
      </c>
      <c r="G512" s="224" t="str">
        <f>$G$4</f>
        <v xml:space="preserve">Data  </v>
      </c>
      <c r="H512" s="170"/>
    </row>
    <row r="513" spans="1:8" ht="27">
      <c r="H513" s="170"/>
    </row>
    <row r="514" spans="1:8" ht="24.95" customHeight="1">
      <c r="A514" s="74" t="s">
        <v>2885</v>
      </c>
      <c r="B514" s="73" t="str">
        <f>'Investor Level Data'!A82</f>
        <v>22.1</v>
      </c>
      <c r="C514" s="74" t="str">
        <f>INDEX('Investor Level Data'!B:B,MATCH('Vehicle Overview'!$B514,'Investor Level Data'!$A:$A,0))</f>
        <v>Since Inception Net Internal Rate of Return (SI-IRR)</v>
      </c>
      <c r="D514" s="181" t="str">
        <f>IF(ISBLANK(INDEX('Investor Level Data'!D:D,MATCH('Vehicle Overview'!$B514,'Investor Level Data'!$A:$A,0))),"",INDEX('Investor Level Data'!D:D,MATCH('Vehicle Overview'!$B514,'Investor Level Data'!$A:$A,0)))</f>
        <v/>
      </c>
      <c r="E514" s="123"/>
      <c r="F514" s="123"/>
      <c r="G514" s="123"/>
      <c r="H514" s="170"/>
    </row>
    <row r="515" spans="1:8" ht="24.95" customHeight="1">
      <c r="A515" s="72" t="s">
        <v>2886</v>
      </c>
      <c r="B515" s="75" t="str">
        <f>'Investor Level Data'!A83</f>
        <v>22.2</v>
      </c>
      <c r="C515" s="72" t="str">
        <f>INDEX('Investor Level Data'!B:B,MATCH('Vehicle Overview'!$B515,'Investor Level Data'!$A:$A,0))</f>
        <v>Since Inception Internal Rate of Return (SI-IRR) - Gross of fees</v>
      </c>
      <c r="D515" s="180" t="str">
        <f>IF(ISBLANK(INDEX('Investor Level Data'!D:D,MATCH('Vehicle Overview'!$B515,'Investor Level Data'!$A:$A,0))),"",INDEX('Investor Level Data'!D:D,MATCH('Vehicle Overview'!$B515,'Investor Level Data'!$A:$A,0)))</f>
        <v/>
      </c>
      <c r="E515" s="123"/>
      <c r="F515" s="123"/>
      <c r="G515" s="123"/>
      <c r="H515" s="170"/>
    </row>
    <row r="516" spans="1:8" ht="24.95" customHeight="1">
      <c r="A516" s="74" t="s">
        <v>2887</v>
      </c>
      <c r="B516" s="73" t="str">
        <f>'Investor Level Data'!A84</f>
        <v>22.3</v>
      </c>
      <c r="C516" s="74" t="str">
        <f>INDEX('Investor Level Data'!B:B,MATCH('Vehicle Overview'!$B516,'Investor Level Data'!$A:$A,0))</f>
        <v>Unrealised Multiple or Residual Value to Paid-in Capital Multiple (RVPI) - Since Inception</v>
      </c>
      <c r="D516" s="181" t="str">
        <f>IF(ISBLANK(INDEX('Investor Level Data'!D:D,MATCH('Vehicle Overview'!$B516,'Investor Level Data'!$A:$A,0))),"",INDEX('Investor Level Data'!D:D,MATCH('Vehicle Overview'!$B516,'Investor Level Data'!$A:$A,0)))</f>
        <v/>
      </c>
      <c r="E516" s="123"/>
      <c r="F516" s="123"/>
      <c r="G516" s="123"/>
      <c r="H516" s="170"/>
    </row>
    <row r="517" spans="1:8" ht="24.95" customHeight="1">
      <c r="A517" s="72" t="s">
        <v>2888</v>
      </c>
      <c r="B517" s="75" t="str">
        <f>'Investor Level Data'!A85</f>
        <v>22.4</v>
      </c>
      <c r="C517" s="72" t="str">
        <f>INDEX('Investor Level Data'!B:B,MATCH('Vehicle Overview'!$B517,'Investor Level Data'!$A:$A,0))</f>
        <v xml:space="preserve">Since Inception Internal Rate of Return (SI-IRR) - projected/forecasted KPI </v>
      </c>
      <c r="D517" s="180" t="str">
        <f>IF(ISBLANK(INDEX('Investor Level Data'!D:D,MATCH('Vehicle Overview'!$B517,'Investor Level Data'!$A:$A,0))),"",INDEX('Investor Level Data'!D:D,MATCH('Vehicle Overview'!$B517,'Investor Level Data'!$A:$A,0)))</f>
        <v/>
      </c>
      <c r="E517" s="123"/>
      <c r="F517" s="123"/>
      <c r="G517" s="123"/>
      <c r="H517" s="170"/>
    </row>
    <row r="518" spans="1:8" s="301" customFormat="1" ht="27">
      <c r="A518" s="307"/>
      <c r="B518" s="306"/>
      <c r="C518" s="307"/>
      <c r="D518"/>
      <c r="E518"/>
      <c r="F518" s="311"/>
      <c r="G518" s="311"/>
      <c r="H518" s="170"/>
    </row>
    <row r="519" spans="1:8" s="301" customFormat="1" ht="27">
      <c r="A519" s="307"/>
      <c r="B519" s="306"/>
      <c r="C519" s="307"/>
      <c r="D519"/>
      <c r="E519"/>
      <c r="F519" s="311"/>
      <c r="G519" s="311"/>
      <c r="H519" s="170"/>
    </row>
  </sheetData>
  <sheetProtection algorithmName="SHA-512" hashValue="hcUPVTFRNVCPD8f9hxACnfXH7Or4Kn6Lg1IeZfr3lo/9d2si5FPRVtAjLmu0iFA1D3Xo/WQUpvXb4DfrV5AfpQ==" saltValue="5IYtlNk2X018f2No/i4ItA==" spinCount="100000" sheet="1" objects="1" scenarios="1"/>
  <phoneticPr fontId="12" type="noConversion"/>
  <conditionalFormatting sqref="D6:G37">
    <cfRule type="containsText" dxfId="57" priority="24" operator="containsText" text="Please fill in data">
      <formula>NOT(ISERROR(SEARCH("Please fill in data",D6)))</formula>
    </cfRule>
  </conditionalFormatting>
  <conditionalFormatting sqref="D41:G50">
    <cfRule type="containsText" dxfId="56" priority="34" operator="containsText" text="Please fill in data">
      <formula>NOT(ISERROR(SEARCH("Please fill in data",D41)))</formula>
    </cfRule>
  </conditionalFormatting>
  <conditionalFormatting sqref="D54:G59">
    <cfRule type="containsText" dxfId="55" priority="17" operator="containsText" text="Please fill in data">
      <formula>NOT(ISERROR(SEARCH("Please fill in data",D54)))</formula>
    </cfRule>
  </conditionalFormatting>
  <conditionalFormatting sqref="D63:G99">
    <cfRule type="containsText" dxfId="54" priority="12" operator="containsText" text="Please fill in data">
      <formula>NOT(ISERROR(SEARCH("Please fill in data",D63)))</formula>
    </cfRule>
  </conditionalFormatting>
  <conditionalFormatting sqref="D103:G128">
    <cfRule type="containsText" dxfId="53" priority="5" operator="containsText" text="Please fill in data">
      <formula>NOT(ISERROR(SEARCH("Please fill in data",D103)))</formula>
    </cfRule>
  </conditionalFormatting>
  <conditionalFormatting sqref="D132:G157">
    <cfRule type="containsText" dxfId="52" priority="41" operator="containsText" text="Please fill in data">
      <formula>NOT(ISERROR(SEARCH("Please fill in data",D132)))</formula>
    </cfRule>
  </conditionalFormatting>
  <conditionalFormatting sqref="D161:G201">
    <cfRule type="containsText" dxfId="51" priority="58" operator="containsText" text="Please fill in data">
      <formula>NOT(ISERROR(SEARCH("Please fill in data",D161)))</formula>
    </cfRule>
  </conditionalFormatting>
  <conditionalFormatting sqref="D205:G215">
    <cfRule type="containsText" dxfId="50" priority="57" operator="containsText" text="Please fill in data">
      <formula>NOT(ISERROR(SEARCH("Please fill in data",D205)))</formula>
    </cfRule>
  </conditionalFormatting>
  <conditionalFormatting sqref="D219:G260">
    <cfRule type="containsText" dxfId="49" priority="39" operator="containsText" text="Please fill in data">
      <formula>NOT(ISERROR(SEARCH("Please fill in data",D219)))</formula>
    </cfRule>
  </conditionalFormatting>
  <conditionalFormatting sqref="D264:G267">
    <cfRule type="containsText" dxfId="48" priority="38" operator="containsText" text="Please fill in data">
      <formula>NOT(ISERROR(SEARCH("Please fill in data",D264)))</formula>
    </cfRule>
  </conditionalFormatting>
  <conditionalFormatting sqref="D271:G302">
    <cfRule type="containsText" dxfId="47" priority="29" operator="containsText" text="Please fill in data">
      <formula>NOT(ISERROR(SEARCH("Please fill in data",D271)))</formula>
    </cfRule>
  </conditionalFormatting>
  <conditionalFormatting sqref="D306:G315">
    <cfRule type="containsText" dxfId="46" priority="31" operator="containsText" text="Please fill in data">
      <formula>NOT(ISERROR(SEARCH("Please fill in data",D306)))</formula>
    </cfRule>
  </conditionalFormatting>
  <conditionalFormatting sqref="D319:G334">
    <cfRule type="containsText" dxfId="45" priority="35" operator="containsText" text="Please fill in data">
      <formula>NOT(ISERROR(SEARCH("Please fill in data",D319)))</formula>
    </cfRule>
  </conditionalFormatting>
  <conditionalFormatting sqref="D338:G347">
    <cfRule type="containsText" dxfId="44" priority="32" operator="containsText" text="Please fill in data">
      <formula>NOT(ISERROR(SEARCH("Please fill in data",D338)))</formula>
    </cfRule>
  </conditionalFormatting>
  <conditionalFormatting sqref="D351:G410">
    <cfRule type="containsText" dxfId="43" priority="121" operator="containsText" text="Please fill in data">
      <formula>NOT(ISERROR(SEARCH("Please fill in data",D351)))</formula>
    </cfRule>
  </conditionalFormatting>
  <conditionalFormatting sqref="D414:G433">
    <cfRule type="containsText" dxfId="42" priority="147" operator="containsText" text="Please fill in data">
      <formula>NOT(ISERROR(SEARCH("Please fill in data",D414)))</formula>
    </cfRule>
  </conditionalFormatting>
  <conditionalFormatting sqref="D437:G440">
    <cfRule type="containsText" dxfId="41" priority="156" operator="containsText" text="Please fill in data">
      <formula>NOT(ISERROR(SEARCH("Please fill in data",D437)))</formula>
    </cfRule>
  </conditionalFormatting>
  <conditionalFormatting sqref="D444:G450">
    <cfRule type="containsText" dxfId="40" priority="196" operator="containsText" text="Please fill in data">
      <formula>NOT(ISERROR(SEARCH("Please fill in data",D444)))</formula>
    </cfRule>
  </conditionalFormatting>
  <conditionalFormatting sqref="D454:G470">
    <cfRule type="containsText" dxfId="39" priority="131" operator="containsText" text="Please fill in data">
      <formula>NOT(ISERROR(SEARCH("Please fill in data",D454)))</formula>
    </cfRule>
  </conditionalFormatting>
  <conditionalFormatting sqref="D474:G478">
    <cfRule type="containsText" dxfId="38" priority="155" operator="containsText" text="Please fill in data">
      <formula>NOT(ISERROR(SEARCH("Please fill in data",D474)))</formula>
    </cfRule>
  </conditionalFormatting>
  <conditionalFormatting sqref="D482:G497">
    <cfRule type="containsText" dxfId="37" priority="133" operator="containsText" text="Please fill in data">
      <formula>NOT(ISERROR(SEARCH("Please fill in data",D482)))</formula>
    </cfRule>
  </conditionalFormatting>
  <conditionalFormatting sqref="D501:G510">
    <cfRule type="containsText" dxfId="36" priority="142" operator="containsText" text="Please fill in data">
      <formula>NOT(ISERROR(SEARCH("Please fill in data",D501)))</formula>
    </cfRule>
  </conditionalFormatting>
  <conditionalFormatting sqref="D514:G517">
    <cfRule type="containsText" dxfId="35" priority="1" operator="containsText" text="Please fill in data">
      <formula>NOT(ISERROR(SEARCH("Please fill in data",D514)))</formula>
    </cfRule>
  </conditionalFormatting>
  <pageMargins left="0.19685039370078741" right="0.15748031496062992" top="0.51181102362204722" bottom="0.51181102362204722" header="0.31496062992125984" footer="0.19685039370078741"/>
  <pageSetup paperSize="9" scale="70" fitToHeight="0" orientation="landscape" r:id="rId1"/>
  <headerFooter>
    <oddFooter>&amp;LINREV&amp;CPage &amp;P of &amp;N&amp;RDate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33A0"/>
    <pageSetUpPr fitToPage="1"/>
  </sheetPr>
  <dimension ref="A1:N72"/>
  <sheetViews>
    <sheetView showGridLines="0" tabSelected="1" zoomScale="90" zoomScaleNormal="90" workbookViewId="0">
      <pane xSplit="2" ySplit="3" topLeftCell="C4" activePane="bottomRight" state="frozen"/>
      <selection activeCell="B40" sqref="B40"/>
      <selection pane="topRight" activeCell="B40" sqref="B40"/>
      <selection pane="bottomLeft" activeCell="B40" sqref="B40"/>
      <selection pane="bottomRight" activeCell="D1" sqref="D1"/>
    </sheetView>
  </sheetViews>
  <sheetFormatPr defaultColWidth="0" defaultRowHeight="16.5"/>
  <cols>
    <col min="1" max="1" width="9.85546875" style="131" customWidth="1"/>
    <col min="2" max="2" width="62.5703125" style="131" customWidth="1"/>
    <col min="3" max="3" width="5.5703125" style="131" customWidth="1"/>
    <col min="4" max="4" width="32.5703125" style="131" customWidth="1"/>
    <col min="5" max="5" width="47.7109375" style="131" customWidth="1"/>
    <col min="6" max="6" width="66.85546875" style="131" customWidth="1"/>
    <col min="7" max="7" width="4.140625" style="131" customWidth="1"/>
    <col min="8" max="9" width="21.7109375" style="131" customWidth="1"/>
    <col min="10" max="10" width="9.140625" style="158" hidden="1" customWidth="1"/>
    <col min="11" max="14" width="0" style="159" hidden="1" customWidth="1"/>
    <col min="15" max="16384" width="9.140625" style="159" hidden="1"/>
  </cols>
  <sheetData>
    <row r="1" spans="1:10" s="156" customFormat="1" ht="65.099999999999994" customHeight="1">
      <c r="A1" s="150" t="s">
        <v>45</v>
      </c>
      <c r="B1" s="151"/>
      <c r="C1" s="148"/>
      <c r="D1" s="152"/>
      <c r="E1" s="148"/>
      <c r="F1" s="149"/>
      <c r="G1" s="149"/>
      <c r="H1" s="149"/>
      <c r="I1" s="149"/>
      <c r="J1" s="158"/>
    </row>
    <row r="2" spans="1:10" ht="17.25" thickBot="1">
      <c r="A2" s="143" t="str">
        <f>Tables!L2</f>
        <v>Version 4.0 / Currency: Not specified</v>
      </c>
      <c r="B2" s="153"/>
      <c r="C2" s="153"/>
      <c r="D2" s="153"/>
      <c r="E2" s="153"/>
      <c r="F2" s="153"/>
      <c r="G2" s="211"/>
      <c r="H2" s="153"/>
      <c r="I2" s="153"/>
    </row>
    <row r="3" spans="1:10" s="160" customFormat="1" ht="24.95" customHeight="1">
      <c r="A3" s="55">
        <v>1</v>
      </c>
      <c r="B3" s="70" t="s">
        <v>46</v>
      </c>
      <c r="C3" s="56"/>
      <c r="D3" s="57" t="str">
        <f>CONCATENATE("Data ",'Key Vehicle Terms'!$D$11," ",'Key Vehicle Terms'!$D$10)</f>
        <v xml:space="preserve">Data  </v>
      </c>
      <c r="E3" s="58" t="s">
        <v>47</v>
      </c>
      <c r="F3" s="59" t="s">
        <v>48</v>
      </c>
      <c r="G3" s="337"/>
      <c r="H3" s="59" t="s">
        <v>49</v>
      </c>
      <c r="I3" s="59" t="s">
        <v>3054</v>
      </c>
      <c r="J3" s="158"/>
    </row>
    <row r="4" spans="1:10" ht="11.1" customHeight="1">
      <c r="A4" s="54"/>
      <c r="B4" s="68"/>
      <c r="C4" s="53"/>
      <c r="D4" s="53"/>
      <c r="E4" s="53"/>
      <c r="F4" s="53"/>
      <c r="G4" s="211"/>
      <c r="H4" s="53"/>
      <c r="I4" s="53"/>
    </row>
    <row r="5" spans="1:10" ht="24.95" customHeight="1">
      <c r="A5" s="60" t="s">
        <v>50</v>
      </c>
      <c r="B5" s="134" t="s">
        <v>51</v>
      </c>
      <c r="C5" s="61">
        <f t="shared" ref="C5:C36" si="0">IF(COUNTBLANK(D5),1,2)</f>
        <v>1</v>
      </c>
      <c r="D5" s="107"/>
      <c r="E5" s="62"/>
      <c r="F5" s="63"/>
      <c r="G5" s="339"/>
      <c r="H5" s="63" t="s">
        <v>52</v>
      </c>
      <c r="I5" s="63" t="s">
        <v>2980</v>
      </c>
    </row>
    <row r="6" spans="1:10" ht="24.95" customHeight="1">
      <c r="A6" s="64" t="s">
        <v>53</v>
      </c>
      <c r="B6" s="135" t="s">
        <v>54</v>
      </c>
      <c r="C6" s="65">
        <f t="shared" si="0"/>
        <v>1</v>
      </c>
      <c r="D6" s="107"/>
      <c r="E6" s="62"/>
      <c r="F6" s="66" t="s">
        <v>55</v>
      </c>
      <c r="G6" s="339"/>
      <c r="H6" s="66" t="s">
        <v>56</v>
      </c>
      <c r="I6" s="66" t="s">
        <v>2981</v>
      </c>
    </row>
    <row r="7" spans="1:10" ht="24.95" customHeight="1">
      <c r="A7" s="60" t="s">
        <v>57</v>
      </c>
      <c r="B7" s="134" t="s">
        <v>58</v>
      </c>
      <c r="C7" s="61">
        <f t="shared" si="0"/>
        <v>1</v>
      </c>
      <c r="D7" s="107"/>
      <c r="E7" s="62"/>
      <c r="F7" s="63"/>
      <c r="G7" s="339"/>
      <c r="H7" s="63" t="s">
        <v>59</v>
      </c>
      <c r="I7" s="63" t="s">
        <v>2982</v>
      </c>
    </row>
    <row r="8" spans="1:10" ht="24.95" customHeight="1">
      <c r="A8" s="64" t="s">
        <v>60</v>
      </c>
      <c r="B8" s="135" t="s">
        <v>61</v>
      </c>
      <c r="C8" s="65">
        <f t="shared" si="0"/>
        <v>1</v>
      </c>
      <c r="D8" s="118"/>
      <c r="E8" s="62"/>
      <c r="F8" s="66" t="s">
        <v>62</v>
      </c>
      <c r="G8" s="339"/>
      <c r="H8" s="66" t="s">
        <v>59</v>
      </c>
      <c r="I8" s="66" t="s">
        <v>2983</v>
      </c>
    </row>
    <row r="9" spans="1:10" ht="24.95" customHeight="1">
      <c r="A9" s="60" t="s">
        <v>63</v>
      </c>
      <c r="B9" s="134" t="s">
        <v>64</v>
      </c>
      <c r="C9" s="61">
        <f>IF(COUNTBLANK(D9),1,2)</f>
        <v>1</v>
      </c>
      <c r="D9" s="128"/>
      <c r="E9" s="62"/>
      <c r="F9" s="63"/>
      <c r="G9" s="339"/>
      <c r="H9" s="63"/>
      <c r="I9" s="63" t="s">
        <v>2984</v>
      </c>
    </row>
    <row r="10" spans="1:10" ht="24.95" customHeight="1">
      <c r="A10" s="64" t="s">
        <v>65</v>
      </c>
      <c r="B10" s="135" t="s">
        <v>66</v>
      </c>
      <c r="C10" s="65">
        <f t="shared" si="0"/>
        <v>1</v>
      </c>
      <c r="D10" s="119"/>
      <c r="E10" s="62"/>
      <c r="F10" s="66" t="s">
        <v>67</v>
      </c>
      <c r="G10" s="339"/>
      <c r="H10" s="66"/>
      <c r="I10" s="66" t="s">
        <v>2985</v>
      </c>
    </row>
    <row r="11" spans="1:10" ht="24.95" customHeight="1">
      <c r="A11" s="60" t="s">
        <v>68</v>
      </c>
      <c r="B11" s="134" t="s">
        <v>69</v>
      </c>
      <c r="C11" s="61">
        <f t="shared" si="0"/>
        <v>1</v>
      </c>
      <c r="D11" s="120"/>
      <c r="E11" s="62"/>
      <c r="F11" s="63" t="s">
        <v>70</v>
      </c>
      <c r="G11" s="339"/>
      <c r="H11" s="63"/>
      <c r="I11" s="63" t="s">
        <v>2986</v>
      </c>
    </row>
    <row r="12" spans="1:10" ht="24.95" customHeight="1">
      <c r="A12" s="64" t="s">
        <v>71</v>
      </c>
      <c r="B12" s="135" t="s">
        <v>72</v>
      </c>
      <c r="C12" s="65">
        <f t="shared" si="0"/>
        <v>1</v>
      </c>
      <c r="D12" s="120"/>
      <c r="E12" s="62"/>
      <c r="F12" s="66" t="s">
        <v>2449</v>
      </c>
      <c r="G12" s="339"/>
      <c r="H12" s="66"/>
      <c r="I12" s="66" t="s">
        <v>2987</v>
      </c>
    </row>
    <row r="13" spans="1:10" ht="24.95" customHeight="1">
      <c r="A13" s="60" t="s">
        <v>73</v>
      </c>
      <c r="B13" s="134" t="s">
        <v>74</v>
      </c>
      <c r="C13" s="61">
        <f t="shared" si="0"/>
        <v>1</v>
      </c>
      <c r="D13" s="107"/>
      <c r="E13" s="62"/>
      <c r="F13" s="63" t="s">
        <v>75</v>
      </c>
      <c r="G13" s="339"/>
      <c r="H13" s="63" t="s">
        <v>52</v>
      </c>
      <c r="I13" s="63" t="s">
        <v>2988</v>
      </c>
    </row>
    <row r="14" spans="1:10" ht="24.95" customHeight="1">
      <c r="A14" s="64" t="s">
        <v>76</v>
      </c>
      <c r="B14" s="135" t="s">
        <v>77</v>
      </c>
      <c r="C14" s="65">
        <f t="shared" si="0"/>
        <v>1</v>
      </c>
      <c r="D14" s="120"/>
      <c r="E14" s="62"/>
      <c r="F14" s="66" t="s">
        <v>78</v>
      </c>
      <c r="G14" s="339"/>
      <c r="H14" s="66" t="s">
        <v>52</v>
      </c>
      <c r="I14" s="66" t="s">
        <v>2989</v>
      </c>
    </row>
    <row r="15" spans="1:10" ht="24.95" customHeight="1">
      <c r="A15" s="60" t="s">
        <v>7</v>
      </c>
      <c r="B15" s="134" t="s">
        <v>79</v>
      </c>
      <c r="C15" s="61">
        <f t="shared" si="0"/>
        <v>1</v>
      </c>
      <c r="D15" s="120"/>
      <c r="E15" s="62"/>
      <c r="F15" s="63" t="s">
        <v>80</v>
      </c>
      <c r="G15" s="339"/>
      <c r="H15" s="63" t="s">
        <v>52</v>
      </c>
      <c r="I15" s="63" t="s">
        <v>2990</v>
      </c>
    </row>
    <row r="16" spans="1:10" ht="24.95" customHeight="1">
      <c r="A16" s="64" t="s">
        <v>81</v>
      </c>
      <c r="B16" s="135" t="s">
        <v>82</v>
      </c>
      <c r="C16" s="65">
        <f t="shared" si="0"/>
        <v>1</v>
      </c>
      <c r="D16" s="120"/>
      <c r="E16" s="62"/>
      <c r="F16" s="66" t="s">
        <v>83</v>
      </c>
      <c r="G16" s="339"/>
      <c r="H16" s="66" t="s">
        <v>84</v>
      </c>
      <c r="I16" s="66" t="s">
        <v>2991</v>
      </c>
    </row>
    <row r="17" spans="1:9" ht="24.95" customHeight="1">
      <c r="A17" s="60" t="s">
        <v>8</v>
      </c>
      <c r="B17" s="134" t="s">
        <v>85</v>
      </c>
      <c r="C17" s="61">
        <f t="shared" si="0"/>
        <v>1</v>
      </c>
      <c r="D17" s="120"/>
      <c r="E17" s="62"/>
      <c r="F17" s="63" t="s">
        <v>2448</v>
      </c>
      <c r="G17" s="339"/>
      <c r="H17" s="63" t="s">
        <v>86</v>
      </c>
      <c r="I17" s="63" t="s">
        <v>2992</v>
      </c>
    </row>
    <row r="18" spans="1:9" ht="24.95" customHeight="1">
      <c r="A18" s="64" t="s">
        <v>96</v>
      </c>
      <c r="B18" s="135" t="s">
        <v>97</v>
      </c>
      <c r="C18" s="65"/>
      <c r="D18" s="124" t="str">
        <f>IFERROR(Tables!AB10,"")</f>
        <v/>
      </c>
      <c r="E18" s="62"/>
      <c r="F18" s="66" t="s">
        <v>2452</v>
      </c>
      <c r="G18" s="339"/>
      <c r="H18" s="66" t="s">
        <v>52</v>
      </c>
      <c r="I18" s="66"/>
    </row>
    <row r="19" spans="1:9" ht="24.95" customHeight="1">
      <c r="A19" s="60" t="s">
        <v>2442</v>
      </c>
      <c r="B19" s="134" t="s">
        <v>87</v>
      </c>
      <c r="C19" s="61">
        <f t="shared" si="0"/>
        <v>1</v>
      </c>
      <c r="D19" s="120"/>
      <c r="E19" s="62"/>
      <c r="F19" s="63" t="s">
        <v>88</v>
      </c>
      <c r="G19" s="339"/>
      <c r="H19" s="63" t="s">
        <v>84</v>
      </c>
      <c r="I19" s="63" t="s">
        <v>2993</v>
      </c>
    </row>
    <row r="20" spans="1:9" ht="24.95" customHeight="1">
      <c r="A20" s="64" t="s">
        <v>2443</v>
      </c>
      <c r="B20" s="135" t="s">
        <v>89</v>
      </c>
      <c r="C20" s="65">
        <f t="shared" si="0"/>
        <v>1</v>
      </c>
      <c r="D20" s="107"/>
      <c r="E20" s="62"/>
      <c r="F20" s="66" t="s">
        <v>90</v>
      </c>
      <c r="G20" s="339"/>
      <c r="H20" s="66" t="s">
        <v>84</v>
      </c>
      <c r="I20" s="66" t="s">
        <v>2994</v>
      </c>
    </row>
    <row r="21" spans="1:9" ht="24.95" customHeight="1">
      <c r="A21" s="60" t="s">
        <v>2444</v>
      </c>
      <c r="B21" s="134" t="s">
        <v>91</v>
      </c>
      <c r="C21" s="61">
        <f t="shared" si="0"/>
        <v>1</v>
      </c>
      <c r="D21" s="107"/>
      <c r="E21" s="62"/>
      <c r="F21" s="63" t="s">
        <v>92</v>
      </c>
      <c r="G21" s="339"/>
      <c r="H21" s="63" t="s">
        <v>84</v>
      </c>
      <c r="I21" s="63" t="s">
        <v>2995</v>
      </c>
    </row>
    <row r="22" spans="1:9" ht="24.95" customHeight="1">
      <c r="A22" s="64" t="s">
        <v>2445</v>
      </c>
      <c r="B22" s="135" t="s">
        <v>93</v>
      </c>
      <c r="C22" s="65">
        <f t="shared" si="0"/>
        <v>1</v>
      </c>
      <c r="D22" s="118"/>
      <c r="E22" s="62"/>
      <c r="F22" s="66" t="s">
        <v>95</v>
      </c>
      <c r="G22" s="339"/>
      <c r="H22" s="66" t="s">
        <v>84</v>
      </c>
      <c r="I22" s="66" t="s">
        <v>2996</v>
      </c>
    </row>
    <row r="23" spans="1:9" ht="24.95" customHeight="1">
      <c r="A23" s="60" t="s">
        <v>98</v>
      </c>
      <c r="B23" s="134" t="s">
        <v>99</v>
      </c>
      <c r="C23" s="61">
        <f t="shared" si="0"/>
        <v>1</v>
      </c>
      <c r="D23" s="128"/>
      <c r="E23" s="62"/>
      <c r="F23" s="63" t="s">
        <v>100</v>
      </c>
      <c r="G23" s="339"/>
      <c r="H23" s="63" t="s">
        <v>52</v>
      </c>
      <c r="I23" s="63" t="s">
        <v>2997</v>
      </c>
    </row>
    <row r="24" spans="1:9" ht="24.95" customHeight="1">
      <c r="A24" s="64" t="s">
        <v>101</v>
      </c>
      <c r="B24" s="135" t="s">
        <v>102</v>
      </c>
      <c r="C24" s="65">
        <f t="shared" si="0"/>
        <v>1</v>
      </c>
      <c r="D24" s="119"/>
      <c r="E24" s="62"/>
      <c r="F24" s="66" t="s">
        <v>103</v>
      </c>
      <c r="G24" s="339"/>
      <c r="H24" s="66" t="s">
        <v>104</v>
      </c>
      <c r="I24" s="66" t="s">
        <v>2998</v>
      </c>
    </row>
    <row r="25" spans="1:9" ht="24.95" customHeight="1">
      <c r="A25" s="60" t="s">
        <v>105</v>
      </c>
      <c r="B25" s="134" t="s">
        <v>106</v>
      </c>
      <c r="C25" s="61">
        <f t="shared" si="0"/>
        <v>1</v>
      </c>
      <c r="D25" s="120"/>
      <c r="E25" s="62"/>
      <c r="F25" s="63" t="s">
        <v>107</v>
      </c>
      <c r="G25" s="339"/>
      <c r="H25" s="63"/>
      <c r="I25" s="63"/>
    </row>
    <row r="26" spans="1:9" ht="24.95" customHeight="1">
      <c r="A26" s="64" t="s">
        <v>108</v>
      </c>
      <c r="B26" s="135" t="s">
        <v>109</v>
      </c>
      <c r="C26" s="65">
        <f t="shared" si="0"/>
        <v>1</v>
      </c>
      <c r="D26" s="120"/>
      <c r="E26" s="62"/>
      <c r="F26" s="66"/>
      <c r="G26" s="339"/>
      <c r="H26" s="66" t="s">
        <v>104</v>
      </c>
      <c r="I26" s="66" t="s">
        <v>2999</v>
      </c>
    </row>
    <row r="27" spans="1:9" ht="24.95" customHeight="1">
      <c r="A27" s="60" t="s">
        <v>110</v>
      </c>
      <c r="B27" s="134" t="s">
        <v>111</v>
      </c>
      <c r="C27" s="61">
        <f t="shared" si="0"/>
        <v>1</v>
      </c>
      <c r="D27" s="361"/>
      <c r="E27" s="62"/>
      <c r="F27" s="63" t="s">
        <v>112</v>
      </c>
      <c r="G27" s="339"/>
      <c r="H27" s="63" t="s">
        <v>52</v>
      </c>
      <c r="I27" s="63"/>
    </row>
    <row r="28" spans="1:9" ht="24.95" customHeight="1">
      <c r="A28" s="64" t="s">
        <v>113</v>
      </c>
      <c r="B28" s="135" t="s">
        <v>114</v>
      </c>
      <c r="C28" s="65">
        <f t="shared" si="0"/>
        <v>1</v>
      </c>
      <c r="D28" s="120"/>
      <c r="E28" s="62"/>
      <c r="F28" s="66" t="s">
        <v>115</v>
      </c>
      <c r="G28" s="339"/>
      <c r="H28" s="66" t="s">
        <v>116</v>
      </c>
      <c r="I28" s="66" t="s">
        <v>3000</v>
      </c>
    </row>
    <row r="29" spans="1:9" ht="24.95" customHeight="1">
      <c r="A29" s="60" t="s">
        <v>117</v>
      </c>
      <c r="B29" s="134" t="s">
        <v>118</v>
      </c>
      <c r="C29" s="61">
        <f t="shared" si="0"/>
        <v>1</v>
      </c>
      <c r="D29" s="348"/>
      <c r="E29" s="62"/>
      <c r="F29" s="63" t="s">
        <v>119</v>
      </c>
      <c r="G29" s="339"/>
      <c r="H29" s="63" t="s">
        <v>84</v>
      </c>
      <c r="I29" s="63"/>
    </row>
    <row r="30" spans="1:9" ht="24.95" customHeight="1">
      <c r="A30" s="64" t="s">
        <v>19</v>
      </c>
      <c r="B30" s="135" t="s">
        <v>120</v>
      </c>
      <c r="C30" s="65">
        <f t="shared" si="0"/>
        <v>1</v>
      </c>
      <c r="D30" s="348"/>
      <c r="E30" s="62"/>
      <c r="F30" s="66" t="s">
        <v>121</v>
      </c>
      <c r="G30" s="339"/>
      <c r="H30" s="66" t="s">
        <v>84</v>
      </c>
      <c r="I30" s="66" t="s">
        <v>3001</v>
      </c>
    </row>
    <row r="31" spans="1:9" ht="24.95" customHeight="1">
      <c r="A31" s="60" t="s">
        <v>32</v>
      </c>
      <c r="B31" s="134" t="s">
        <v>122</v>
      </c>
      <c r="C31" s="61">
        <f t="shared" si="0"/>
        <v>1</v>
      </c>
      <c r="D31" s="348"/>
      <c r="E31" s="62"/>
      <c r="F31" s="63" t="s">
        <v>2451</v>
      </c>
      <c r="G31" s="339"/>
      <c r="H31" s="63" t="s">
        <v>84</v>
      </c>
      <c r="I31" s="63" t="s">
        <v>3002</v>
      </c>
    </row>
    <row r="32" spans="1:9" ht="24.95" customHeight="1">
      <c r="A32" s="64" t="s">
        <v>123</v>
      </c>
      <c r="B32" s="135" t="s">
        <v>124</v>
      </c>
      <c r="C32" s="65">
        <f t="shared" si="0"/>
        <v>1</v>
      </c>
      <c r="D32" s="120"/>
      <c r="E32" s="62"/>
      <c r="F32" s="66" t="s">
        <v>125</v>
      </c>
      <c r="G32" s="339"/>
      <c r="H32" s="66" t="s">
        <v>84</v>
      </c>
      <c r="I32" s="66" t="s">
        <v>3003</v>
      </c>
    </row>
    <row r="33" spans="1:10" ht="24.95" customHeight="1">
      <c r="A33" s="60" t="s">
        <v>126</v>
      </c>
      <c r="B33" s="134" t="s">
        <v>127</v>
      </c>
      <c r="C33" s="61">
        <f t="shared" si="0"/>
        <v>1</v>
      </c>
      <c r="D33" s="111"/>
      <c r="E33" s="62"/>
      <c r="F33" s="63" t="s">
        <v>128</v>
      </c>
      <c r="G33" s="339"/>
      <c r="H33" s="63" t="s">
        <v>84</v>
      </c>
      <c r="I33" s="63" t="s">
        <v>3004</v>
      </c>
    </row>
    <row r="34" spans="1:10" ht="24.95" customHeight="1">
      <c r="A34" s="64" t="s">
        <v>129</v>
      </c>
      <c r="B34" s="135" t="s">
        <v>130</v>
      </c>
      <c r="C34" s="65">
        <f>IF(COUNTBLANK(D34),1,2)</f>
        <v>1</v>
      </c>
      <c r="D34" s="120"/>
      <c r="E34" s="62"/>
      <c r="F34" s="66" t="s">
        <v>131</v>
      </c>
      <c r="G34" s="339"/>
      <c r="H34" s="66" t="s">
        <v>84</v>
      </c>
      <c r="I34" s="66"/>
    </row>
    <row r="35" spans="1:10" ht="24.95" customHeight="1">
      <c r="A35" s="60" t="s">
        <v>132</v>
      </c>
      <c r="B35" s="134" t="s">
        <v>133</v>
      </c>
      <c r="C35" s="61">
        <f t="shared" si="0"/>
        <v>1</v>
      </c>
      <c r="D35" s="120"/>
      <c r="E35" s="62"/>
      <c r="F35" s="63" t="s">
        <v>2426</v>
      </c>
      <c r="G35" s="339"/>
      <c r="H35" s="63" t="s">
        <v>84</v>
      </c>
      <c r="I35" s="63"/>
    </row>
    <row r="36" spans="1:10" ht="24.95" customHeight="1">
      <c r="A36" s="64" t="s">
        <v>134</v>
      </c>
      <c r="B36" s="135" t="s">
        <v>135</v>
      </c>
      <c r="C36" s="65">
        <f t="shared" si="0"/>
        <v>1</v>
      </c>
      <c r="D36" s="120"/>
      <c r="E36" s="62"/>
      <c r="F36" s="66" t="s">
        <v>2485</v>
      </c>
      <c r="G36" s="339"/>
      <c r="H36" s="66" t="s">
        <v>84</v>
      </c>
      <c r="I36" s="66"/>
    </row>
    <row r="37" spans="1:10" s="161" customFormat="1" ht="12.6" customHeight="1">
      <c r="A37" s="67"/>
      <c r="B37" s="136"/>
      <c r="C37" s="67"/>
      <c r="D37" s="67"/>
      <c r="E37" s="67"/>
      <c r="F37" s="67"/>
      <c r="G37" s="132"/>
      <c r="H37" s="67"/>
      <c r="I37" s="67"/>
      <c r="J37" s="158"/>
    </row>
    <row r="38" spans="1:10" s="160" customFormat="1" ht="24.95" customHeight="1">
      <c r="A38" s="55">
        <v>2</v>
      </c>
      <c r="B38" s="70" t="s">
        <v>136</v>
      </c>
      <c r="C38" s="56"/>
      <c r="D38" s="57" t="str">
        <f>CONCATENATE("Data ",'Key Vehicle Terms'!$D$11," ",'Key Vehicle Terms'!$D$10)</f>
        <v xml:space="preserve">Data  </v>
      </c>
      <c r="E38" s="58" t="s">
        <v>47</v>
      </c>
      <c r="F38" s="59" t="s">
        <v>48</v>
      </c>
      <c r="G38" s="327"/>
      <c r="H38" s="59" t="s">
        <v>137</v>
      </c>
      <c r="I38" s="289"/>
      <c r="J38" s="158"/>
    </row>
    <row r="39" spans="1:10" s="161" customFormat="1" ht="12.6" customHeight="1">
      <c r="A39" s="67"/>
      <c r="B39" s="136"/>
      <c r="C39" s="67"/>
      <c r="D39" s="67"/>
      <c r="E39" s="67"/>
      <c r="F39" s="67"/>
      <c r="G39" s="132"/>
      <c r="H39" s="67"/>
      <c r="I39" s="67"/>
      <c r="J39" s="158"/>
    </row>
    <row r="40" spans="1:10" ht="24.95" customHeight="1">
      <c r="A40" s="60" t="s">
        <v>138</v>
      </c>
      <c r="B40" s="134" t="s">
        <v>139</v>
      </c>
      <c r="C40" s="61">
        <f t="shared" ref="C40:C49" si="1">IF(COUNTBLANK(D40),1,2)</f>
        <v>1</v>
      </c>
      <c r="D40" s="129"/>
      <c r="E40" s="62"/>
      <c r="F40" s="63" t="s">
        <v>140</v>
      </c>
      <c r="G40" s="339"/>
      <c r="H40" s="63"/>
      <c r="I40" s="63" t="s">
        <v>3005</v>
      </c>
    </row>
    <row r="41" spans="1:10" ht="24.95" customHeight="1">
      <c r="A41" s="64" t="s">
        <v>141</v>
      </c>
      <c r="B41" s="135" t="s">
        <v>142</v>
      </c>
      <c r="C41" s="65">
        <f t="shared" si="1"/>
        <v>1</v>
      </c>
      <c r="D41" s="129"/>
      <c r="E41" s="62"/>
      <c r="F41" s="66" t="s">
        <v>143</v>
      </c>
      <c r="G41" s="339"/>
      <c r="H41" s="66"/>
      <c r="I41" s="66"/>
    </row>
    <row r="42" spans="1:10" ht="24.95" customHeight="1">
      <c r="A42" s="60" t="s">
        <v>144</v>
      </c>
      <c r="B42" s="134" t="s">
        <v>145</v>
      </c>
      <c r="C42" s="61">
        <f t="shared" si="1"/>
        <v>1</v>
      </c>
      <c r="D42" s="129"/>
      <c r="E42" s="62"/>
      <c r="F42" s="63" t="s">
        <v>146</v>
      </c>
      <c r="G42" s="339"/>
      <c r="H42" s="63"/>
      <c r="I42" s="63"/>
    </row>
    <row r="43" spans="1:10" ht="24.95" customHeight="1">
      <c r="A43" s="64" t="s">
        <v>147</v>
      </c>
      <c r="B43" s="135" t="s">
        <v>148</v>
      </c>
      <c r="C43" s="65">
        <f t="shared" si="1"/>
        <v>1</v>
      </c>
      <c r="D43" s="129"/>
      <c r="E43" s="62"/>
      <c r="F43" s="66" t="s">
        <v>149</v>
      </c>
      <c r="G43" s="339"/>
      <c r="H43" s="66"/>
      <c r="I43" s="66"/>
    </row>
    <row r="44" spans="1:10" ht="24.95" customHeight="1">
      <c r="A44" s="60" t="s">
        <v>150</v>
      </c>
      <c r="B44" s="134" t="s">
        <v>151</v>
      </c>
      <c r="C44" s="61">
        <f t="shared" si="1"/>
        <v>1</v>
      </c>
      <c r="D44" s="129"/>
      <c r="E44" s="62"/>
      <c r="F44" s="63" t="s">
        <v>152</v>
      </c>
      <c r="G44" s="339"/>
      <c r="H44" s="63"/>
      <c r="I44" s="63" t="s">
        <v>3006</v>
      </c>
    </row>
    <row r="45" spans="1:10" ht="24.95" customHeight="1">
      <c r="A45" s="64" t="s">
        <v>153</v>
      </c>
      <c r="B45" s="135" t="s">
        <v>154</v>
      </c>
      <c r="C45" s="65">
        <f t="shared" si="1"/>
        <v>1</v>
      </c>
      <c r="D45" s="121"/>
      <c r="E45" s="62"/>
      <c r="F45" s="66" t="s">
        <v>155</v>
      </c>
      <c r="G45" s="339"/>
      <c r="H45" s="66"/>
      <c r="I45" s="66" t="s">
        <v>3007</v>
      </c>
    </row>
    <row r="46" spans="1:10" ht="24.95" customHeight="1">
      <c r="A46" s="60" t="s">
        <v>9</v>
      </c>
      <c r="B46" s="134" t="s">
        <v>156</v>
      </c>
      <c r="C46" s="61">
        <f t="shared" si="1"/>
        <v>1</v>
      </c>
      <c r="D46" s="121"/>
      <c r="E46" s="62"/>
      <c r="F46" s="63" t="s">
        <v>157</v>
      </c>
      <c r="G46" s="339"/>
      <c r="H46" s="63"/>
      <c r="I46" s="63"/>
    </row>
    <row r="47" spans="1:10" ht="24.95" customHeight="1">
      <c r="A47" s="64" t="s">
        <v>10</v>
      </c>
      <c r="B47" s="135" t="s">
        <v>158</v>
      </c>
      <c r="C47" s="65">
        <f t="shared" si="1"/>
        <v>1</v>
      </c>
      <c r="D47" s="129"/>
      <c r="E47" s="62"/>
      <c r="F47" s="66" t="s">
        <v>159</v>
      </c>
      <c r="G47" s="339"/>
      <c r="H47" s="66"/>
      <c r="I47" s="66"/>
    </row>
    <row r="48" spans="1:10" ht="24.95" customHeight="1">
      <c r="A48" s="60" t="s">
        <v>160</v>
      </c>
      <c r="B48" s="134" t="s">
        <v>161</v>
      </c>
      <c r="C48" s="61">
        <f t="shared" si="1"/>
        <v>1</v>
      </c>
      <c r="D48" s="129"/>
      <c r="E48" s="62"/>
      <c r="F48" s="63" t="s">
        <v>162</v>
      </c>
      <c r="G48" s="339"/>
      <c r="H48" s="63"/>
      <c r="I48" s="63"/>
    </row>
    <row r="49" spans="1:10" ht="24.95" customHeight="1">
      <c r="A49" s="64" t="s">
        <v>163</v>
      </c>
      <c r="B49" s="135" t="s">
        <v>161</v>
      </c>
      <c r="C49" s="65">
        <f t="shared" si="1"/>
        <v>1</v>
      </c>
      <c r="D49" s="129"/>
      <c r="E49" s="62"/>
      <c r="F49" s="66" t="s">
        <v>162</v>
      </c>
      <c r="G49" s="339"/>
      <c r="H49" s="66"/>
      <c r="I49" s="66"/>
    </row>
    <row r="50" spans="1:10" s="161" customFormat="1" ht="12.6" customHeight="1">
      <c r="A50" s="132"/>
      <c r="B50" s="132"/>
      <c r="C50" s="132"/>
      <c r="D50" s="132"/>
      <c r="E50" s="132"/>
      <c r="F50" s="132"/>
      <c r="G50" s="132"/>
      <c r="H50" s="132"/>
      <c r="I50" s="132"/>
      <c r="J50" s="158"/>
    </row>
    <row r="51" spans="1:10" s="161" customFormat="1" ht="12.75" customHeight="1">
      <c r="A51" s="132"/>
      <c r="B51" s="132"/>
      <c r="C51" s="132"/>
      <c r="D51" s="132"/>
      <c r="E51" s="132"/>
      <c r="F51" s="132"/>
      <c r="G51" s="132"/>
      <c r="H51" s="132"/>
      <c r="I51" s="132"/>
      <c r="J51" s="158"/>
    </row>
    <row r="52" spans="1:10" s="161" customFormat="1" ht="13.5" customHeight="1">
      <c r="A52" s="132"/>
      <c r="B52" s="132"/>
      <c r="C52" s="132"/>
      <c r="D52" s="132"/>
      <c r="E52" s="132"/>
      <c r="F52" s="132"/>
      <c r="G52" s="132"/>
      <c r="H52" s="132"/>
      <c r="I52" s="132"/>
      <c r="J52" s="158"/>
    </row>
    <row r="53" spans="1:10" s="161" customFormat="1" ht="13.5" customHeight="1">
      <c r="A53" s="132"/>
      <c r="B53" s="132"/>
      <c r="C53" s="132"/>
      <c r="D53" s="132"/>
      <c r="E53" s="132"/>
      <c r="F53" s="132"/>
      <c r="G53" s="132"/>
      <c r="H53" s="132"/>
      <c r="I53" s="132"/>
      <c r="J53" s="158"/>
    </row>
    <row r="54" spans="1:10" s="161" customFormat="1" ht="13.5" customHeight="1">
      <c r="A54" s="132"/>
      <c r="B54" s="132"/>
      <c r="C54" s="132"/>
      <c r="D54" s="132"/>
      <c r="E54" s="132"/>
      <c r="F54" s="132"/>
      <c r="G54" s="132"/>
      <c r="H54" s="132"/>
      <c r="I54" s="132"/>
      <c r="J54" s="158"/>
    </row>
    <row r="55" spans="1:10" s="161" customFormat="1" ht="13.5" customHeight="1">
      <c r="A55" s="132"/>
      <c r="B55" s="132"/>
      <c r="C55" s="132"/>
      <c r="D55" s="132"/>
      <c r="E55" s="132"/>
      <c r="F55" s="132"/>
      <c r="G55" s="132"/>
      <c r="H55" s="132"/>
      <c r="I55" s="132"/>
      <c r="J55" s="158"/>
    </row>
    <row r="56" spans="1:10" s="161" customFormat="1" ht="13.5" customHeight="1">
      <c r="A56" s="132"/>
      <c r="B56" s="132"/>
      <c r="C56" s="132"/>
      <c r="D56" s="132"/>
      <c r="E56" s="132"/>
      <c r="F56" s="132"/>
      <c r="G56" s="132"/>
      <c r="H56" s="132"/>
      <c r="I56" s="132"/>
      <c r="J56" s="158"/>
    </row>
    <row r="57" spans="1:10" s="161" customFormat="1" ht="13.5" customHeight="1">
      <c r="A57" s="132"/>
      <c r="B57" s="132"/>
      <c r="C57" s="132"/>
      <c r="D57" s="132"/>
      <c r="E57" s="132"/>
      <c r="F57" s="132"/>
      <c r="G57" s="132"/>
      <c r="H57" s="132"/>
      <c r="I57" s="132"/>
      <c r="J57" s="158"/>
    </row>
    <row r="58" spans="1:10" s="161" customFormat="1" ht="13.5" customHeight="1">
      <c r="A58" s="132"/>
      <c r="B58" s="132"/>
      <c r="C58" s="132"/>
      <c r="D58" s="132"/>
      <c r="E58" s="132"/>
      <c r="F58" s="132"/>
      <c r="G58" s="132"/>
      <c r="H58" s="132"/>
      <c r="I58" s="132"/>
      <c r="J58" s="158"/>
    </row>
    <row r="59" spans="1:10" s="161" customFormat="1" ht="13.5" customHeight="1">
      <c r="A59" s="132"/>
      <c r="B59" s="132"/>
      <c r="C59" s="132"/>
      <c r="D59" s="132"/>
      <c r="E59" s="132"/>
      <c r="F59" s="132"/>
      <c r="G59" s="132"/>
      <c r="H59" s="132"/>
      <c r="I59" s="132"/>
      <c r="J59" s="158"/>
    </row>
    <row r="60" spans="1:10" s="161" customFormat="1" ht="13.5" customHeight="1">
      <c r="A60" s="132"/>
      <c r="B60" s="132"/>
      <c r="C60" s="132"/>
      <c r="D60" s="132"/>
      <c r="E60" s="132"/>
      <c r="F60" s="132"/>
      <c r="G60" s="132"/>
      <c r="H60" s="132"/>
      <c r="I60" s="132"/>
      <c r="J60" s="158"/>
    </row>
    <row r="61" spans="1:10" s="161" customFormat="1" ht="13.5" customHeight="1">
      <c r="A61" s="132"/>
      <c r="B61" s="132"/>
      <c r="C61" s="132"/>
      <c r="D61" s="132"/>
      <c r="E61" s="132"/>
      <c r="F61" s="132"/>
      <c r="G61" s="132"/>
      <c r="H61" s="132"/>
      <c r="I61" s="132"/>
      <c r="J61" s="158"/>
    </row>
    <row r="62" spans="1:10" s="161" customFormat="1" ht="13.5" customHeight="1">
      <c r="A62" s="132"/>
      <c r="B62" s="132"/>
      <c r="C62" s="132"/>
      <c r="D62" s="132"/>
      <c r="E62" s="132"/>
      <c r="F62" s="132"/>
      <c r="G62" s="132"/>
      <c r="H62" s="132"/>
      <c r="I62" s="132"/>
      <c r="J62" s="158"/>
    </row>
    <row r="63" spans="1:10" s="161" customFormat="1" ht="13.5" customHeight="1">
      <c r="A63" s="132"/>
      <c r="B63" s="132"/>
      <c r="C63" s="132"/>
      <c r="D63" s="132"/>
      <c r="E63" s="132"/>
      <c r="F63" s="132"/>
      <c r="G63" s="132"/>
      <c r="H63" s="132"/>
      <c r="I63" s="132"/>
      <c r="J63" s="158"/>
    </row>
    <row r="64" spans="1:10" s="161" customFormat="1" ht="13.5" customHeight="1">
      <c r="A64" s="132"/>
      <c r="B64" s="132"/>
      <c r="C64" s="132"/>
      <c r="D64" s="132"/>
      <c r="E64" s="132"/>
      <c r="F64" s="132"/>
      <c r="G64" s="132"/>
      <c r="H64" s="132"/>
      <c r="I64" s="132"/>
      <c r="J64" s="158"/>
    </row>
    <row r="65" spans="1:10" s="161" customFormat="1" ht="13.5" customHeight="1">
      <c r="A65" s="132"/>
      <c r="B65" s="132"/>
      <c r="C65" s="132"/>
      <c r="D65" s="132"/>
      <c r="E65" s="132"/>
      <c r="F65" s="132"/>
      <c r="G65" s="132"/>
      <c r="H65" s="132"/>
      <c r="I65" s="132"/>
      <c r="J65" s="158"/>
    </row>
    <row r="66" spans="1:10" s="161" customFormat="1" ht="13.5" customHeight="1">
      <c r="A66" s="132"/>
      <c r="B66" s="132"/>
      <c r="C66" s="132"/>
      <c r="D66" s="132"/>
      <c r="E66" s="132"/>
      <c r="F66" s="132"/>
      <c r="G66" s="132"/>
      <c r="H66" s="132"/>
      <c r="I66" s="132"/>
      <c r="J66" s="158"/>
    </row>
    <row r="67" spans="1:10" s="161" customFormat="1" ht="13.5" customHeight="1">
      <c r="A67" s="132"/>
      <c r="B67" s="132"/>
      <c r="C67" s="132"/>
      <c r="D67" s="132"/>
      <c r="E67" s="132"/>
      <c r="F67" s="132"/>
      <c r="G67" s="132"/>
      <c r="H67" s="132"/>
      <c r="I67" s="132"/>
      <c r="J67" s="158"/>
    </row>
    <row r="68" spans="1:10" s="161" customFormat="1" ht="13.5" customHeight="1">
      <c r="A68" s="132"/>
      <c r="B68" s="132"/>
      <c r="C68" s="132"/>
      <c r="D68" s="132"/>
      <c r="E68" s="132"/>
      <c r="F68" s="132"/>
      <c r="G68" s="132"/>
      <c r="H68" s="132"/>
      <c r="I68" s="132"/>
      <c r="J68" s="158"/>
    </row>
    <row r="69" spans="1:10" s="161" customFormat="1" ht="13.5" customHeight="1">
      <c r="A69" s="132"/>
      <c r="B69" s="132"/>
      <c r="C69" s="132"/>
      <c r="D69" s="132"/>
      <c r="E69" s="132"/>
      <c r="F69" s="132"/>
      <c r="G69" s="132"/>
      <c r="H69" s="132"/>
      <c r="I69" s="132"/>
      <c r="J69" s="158"/>
    </row>
    <row r="70" spans="1:10" s="161" customFormat="1" ht="13.5" customHeight="1">
      <c r="A70" s="132"/>
      <c r="B70" s="132"/>
      <c r="C70" s="132"/>
      <c r="D70" s="132"/>
      <c r="E70" s="132"/>
      <c r="F70" s="132"/>
      <c r="G70" s="132"/>
      <c r="H70" s="132"/>
      <c r="I70" s="132"/>
      <c r="J70" s="158"/>
    </row>
    <row r="71" spans="1:10" s="161" customFormat="1" ht="13.5" customHeight="1">
      <c r="A71" s="132"/>
      <c r="B71" s="132"/>
      <c r="C71" s="132"/>
      <c r="D71" s="132"/>
      <c r="E71" s="132"/>
      <c r="F71" s="132"/>
      <c r="G71" s="132"/>
      <c r="H71" s="132"/>
      <c r="I71" s="132"/>
      <c r="J71" s="158"/>
    </row>
    <row r="72" spans="1:10" s="161" customFormat="1" ht="13.5" customHeight="1">
      <c r="A72" s="132"/>
      <c r="B72" s="132"/>
      <c r="C72" s="132"/>
      <c r="D72" s="132"/>
      <c r="E72" s="132"/>
      <c r="F72" s="132"/>
      <c r="G72" s="132"/>
      <c r="H72" s="132"/>
      <c r="I72" s="132"/>
      <c r="J72" s="158"/>
    </row>
  </sheetData>
  <sheetProtection algorithmName="SHA-512" hashValue="6RR6cYyFfiOMIVvPKEd9i8b1uA8slVtH6YEAyIusGjUS0V6D74zETTRK/KY1TPmQZ0ACYcUG+aq5J4lgub9rTQ==" saltValue="e26GZerNfE3Op1Nx1E7Xlw==" spinCount="100000" sheet="1" objects="1" scenarios="1"/>
  <phoneticPr fontId="12" type="noConversion"/>
  <conditionalFormatting sqref="C5:C18 C32">
    <cfRule type="iconSet" priority="45">
      <iconSet iconSet="3Symbols" showValue="0">
        <cfvo type="percent" val="0"/>
        <cfvo type="num" val="1"/>
        <cfvo type="num" val="2"/>
      </iconSet>
    </cfRule>
  </conditionalFormatting>
  <conditionalFormatting sqref="C9">
    <cfRule type="iconSet" priority="24">
      <iconSet iconSet="3Symbols" showValue="0">
        <cfvo type="percent" val="0"/>
        <cfvo type="num" val="1"/>
        <cfvo type="num" val="2"/>
      </iconSet>
    </cfRule>
  </conditionalFormatting>
  <conditionalFormatting sqref="C19">
    <cfRule type="iconSet" priority="7">
      <iconSet iconSet="3Symbols" showValue="0">
        <cfvo type="percent" val="0"/>
        <cfvo type="num" val="1"/>
        <cfvo type="num" val="2"/>
      </iconSet>
    </cfRule>
  </conditionalFormatting>
  <conditionalFormatting sqref="C20:C31">
    <cfRule type="iconSet" priority="3">
      <iconSet iconSet="3Symbols" showValue="0">
        <cfvo type="percent" val="0"/>
        <cfvo type="num" val="1"/>
        <cfvo type="num" val="2"/>
      </iconSet>
    </cfRule>
  </conditionalFormatting>
  <conditionalFormatting sqref="C23">
    <cfRule type="iconSet" priority="2">
      <iconSet iconSet="3Symbols" showValue="0">
        <cfvo type="percent" val="0"/>
        <cfvo type="num" val="1"/>
        <cfvo type="num" val="2"/>
      </iconSet>
    </cfRule>
  </conditionalFormatting>
  <conditionalFormatting sqref="C33 C35">
    <cfRule type="iconSet" priority="22">
      <iconSet iconSet="3Symbols" showValue="0">
        <cfvo type="percent" val="0"/>
        <cfvo type="num" val="1"/>
        <cfvo type="num" val="2"/>
      </iconSet>
    </cfRule>
  </conditionalFormatting>
  <conditionalFormatting sqref="C34">
    <cfRule type="iconSet" priority="10">
      <iconSet iconSet="3Symbols" showValue="0">
        <cfvo type="percent" val="0"/>
        <cfvo type="num" val="1"/>
        <cfvo type="num" val="2"/>
      </iconSet>
    </cfRule>
  </conditionalFormatting>
  <conditionalFormatting sqref="C36">
    <cfRule type="iconSet" priority="9">
      <iconSet iconSet="3Symbols" showValue="0">
        <cfvo type="percent" val="0"/>
        <cfvo type="num" val="1"/>
        <cfvo type="num" val="2"/>
      </iconSet>
    </cfRule>
  </conditionalFormatting>
  <conditionalFormatting sqref="C37">
    <cfRule type="iconSet" priority="61">
      <iconSet iconSet="3Symbols2" showValue="0">
        <cfvo type="percent" val="0"/>
        <cfvo type="num" val="1"/>
        <cfvo type="num" val="2"/>
      </iconSet>
    </cfRule>
  </conditionalFormatting>
  <conditionalFormatting sqref="C39">
    <cfRule type="iconSet" priority="51">
      <iconSet iconSet="3Symbols2" showValue="0">
        <cfvo type="percent" val="0"/>
        <cfvo type="num" val="1"/>
        <cfvo type="num" val="2"/>
      </iconSet>
    </cfRule>
  </conditionalFormatting>
  <conditionalFormatting sqref="C40:C49">
    <cfRule type="iconSet" priority="44">
      <iconSet iconSet="3Symbols" showValue="0">
        <cfvo type="percent" val="0"/>
        <cfvo type="num" val="1"/>
        <cfvo type="num" val="2"/>
      </iconSet>
    </cfRule>
  </conditionalFormatting>
  <conditionalFormatting sqref="C50:C72">
    <cfRule type="iconSet" priority="48">
      <iconSet iconSet="3Symbols2" showValue="0">
        <cfvo type="percent" val="0"/>
        <cfvo type="num" val="1"/>
        <cfvo type="num" val="2"/>
      </iconSet>
    </cfRule>
  </conditionalFormatting>
  <conditionalFormatting sqref="D18">
    <cfRule type="containsText" dxfId="34" priority="8" operator="containsText" text="Please fill in data">
      <formula>NOT(ISERROR(SEARCH("Please fill in data",D18)))</formula>
    </cfRule>
  </conditionalFormatting>
  <conditionalFormatting sqref="D5:E37">
    <cfRule type="containsText" dxfId="33" priority="1" operator="containsText" text="Please fill in data">
      <formula>NOT(ISERROR(SEARCH("Please fill in data",D5)))</formula>
    </cfRule>
  </conditionalFormatting>
  <conditionalFormatting sqref="D39:E72">
    <cfRule type="containsText" dxfId="32" priority="11" operator="containsText" text="Please fill in data">
      <formula>NOT(ISERROR(SEARCH("Please fill in data",D39)))</formula>
    </cfRule>
  </conditionalFormatting>
  <dataValidations count="7">
    <dataValidation type="list" allowBlank="1" showInputMessage="1" showErrorMessage="1" errorTitle="Data validation" error="Please select one of the options from the dropdown box." sqref="D15" xr:uid="{F929684C-6C9B-44A3-9C8D-6351928E786B}">
      <formula1>"Open End, Closed End"</formula1>
    </dataValidation>
    <dataValidation type="list" allowBlank="1" showInputMessage="1" showErrorMessage="1" errorTitle="Data validation" error="Please select one of the options from the dropdown box." sqref="D32" xr:uid="{99BDA1BB-7F9E-4D51-A81C-6D615EB72A9C}">
      <formula1>"External, Internal,"</formula1>
    </dataValidation>
    <dataValidation type="list" allowBlank="1" showInputMessage="1" showErrorMessage="1" errorTitle="Data validation" error="Please select one of the options from the dropdown box." sqref="D16" xr:uid="{519638AE-12BA-4B5F-AF69-D6D4276D3612}">
      <formula1>"Fund, Joint Venture, Club Deal, Life Insurance Separate Account, Single Account, Co Investment"</formula1>
    </dataValidation>
    <dataValidation type="whole" allowBlank="1" showInputMessage="1" showErrorMessage="1" errorTitle="Data validation" error="Please enter numeric data." sqref="D33 D36" xr:uid="{FA9074A9-D2A0-455E-8815-FB13C108BD27}">
      <formula1>-9.99999999999999E+29</formula1>
      <formula2>9.9999999999999E+30</formula2>
    </dataValidation>
    <dataValidation type="whole" operator="greaterThan" allowBlank="1" showInputMessage="1" showErrorMessage="1" sqref="D8" xr:uid="{A44FFD7D-62DB-4CCB-B9DF-77E956C51FF5}">
      <formula1>0</formula1>
    </dataValidation>
    <dataValidation type="decimal" allowBlank="1" showInputMessage="1" showErrorMessage="1" errorTitle="Data validation" error="Please use a percentage between 0,00% and 100,00%." sqref="D29:D31" xr:uid="{F58FE037-C959-4881-B1D0-E5100B7566AD}">
      <formula1>-9.99999999999999E+27</formula1>
      <formula2>9.99999999999999E+27</formula2>
    </dataValidation>
    <dataValidation type="date" allowBlank="1" showInputMessage="1" showErrorMessage="1" errorTitle="Data Validation" error="Only dates are allowed in this cell. If the date is unknown or not yet defined, please add your remark in the comment box." sqref="D27" xr:uid="{E05CE371-0BC6-439B-84A3-0F83A1EFD488}">
      <formula1>1</formula1>
      <formula2>2958465</formula2>
    </dataValidation>
  </dataValidations>
  <hyperlinks>
    <hyperlink ref="F3" r:id="rId1" xr:uid="{00000000-0004-0000-0300-000000000000}"/>
    <hyperlink ref="F38" r:id="rId2" xr:uid="{00000000-0004-0000-0300-000001000000}"/>
    <hyperlink ref="F29" r:id="rId3" xr:uid="{00000000-0004-0000-0300-000002000000}"/>
  </hyperlinks>
  <pageMargins left="0.70866141732283505" right="0" top="0.31496062992126" bottom="0.511811023622047" header="0.31496062992126" footer="0.196850393700787"/>
  <pageSetup paperSize="9" scale="56" fitToHeight="0" orientation="landscape" r:id="rId4"/>
  <headerFooter>
    <oddFooter>&amp;LINREV&amp;CPage &amp;P of &amp;N&amp;RDate &amp;D</oddFooter>
  </headerFooter>
  <drawing r:id="rId5"/>
  <extLst>
    <ext xmlns:x14="http://schemas.microsoft.com/office/spreadsheetml/2009/9/main" uri="{CCE6A557-97BC-4b89-ADB6-D9C93CAAB3DF}">
      <x14:dataValidations xmlns:xm="http://schemas.microsoft.com/office/excel/2006/main" count="13">
        <x14:dataValidation type="list" allowBlank="1" showInputMessage="1" showErrorMessage="1" errorTitle="Data validation" error="Please select one of the options from the dropdown box." xr:uid="{47D3C1E4-3F4E-4D57-A64C-8A41BCA17257}">
          <x14:formula1>
            <xm:f>Tables!$C$19:$C$22</xm:f>
          </x14:formula1>
          <xm:sqref>D28</xm:sqref>
        </x14:dataValidation>
        <x14:dataValidation type="list" allowBlank="1" showInputMessage="1" showErrorMessage="1" xr:uid="{E59C5DE4-7171-4642-814B-903FEB8B0A98}">
          <x14:formula1>
            <xm:f>Tables!$AV$2:$AV$22</xm:f>
          </x14:formula1>
          <xm:sqref>D10</xm:sqref>
        </x14:dataValidation>
        <x14:dataValidation type="list" allowBlank="1" showInputMessage="1" showErrorMessage="1" xr:uid="{3A32DDB3-0EF3-42E1-B33E-A3A91922FD86}">
          <x14:formula1>
            <xm:f>Tables!$AT$2:$AT$7</xm:f>
          </x14:formula1>
          <xm:sqref>D11</xm:sqref>
        </x14:dataValidation>
        <x14:dataValidation type="list" allowBlank="1" showInputMessage="1" showErrorMessage="1" xr:uid="{C5B5CE0E-2C79-49AE-B0F8-B6A24D7051D1}">
          <x14:formula1>
            <xm:f>Tables!$C$6:$C$8</xm:f>
          </x14:formula1>
          <xm:sqref>D12</xm:sqref>
        </x14:dataValidation>
        <x14:dataValidation type="list" allowBlank="1" showInputMessage="1" showErrorMessage="1" xr:uid="{4D2712B5-72D4-4D99-9EA6-7CFD90B31D26}">
          <x14:formula1>
            <xm:f>Tables!$A$2:$A$38</xm:f>
          </x14:formula1>
          <xm:sqref>D14</xm:sqref>
        </x14:dataValidation>
        <x14:dataValidation type="list" allowBlank="1" showInputMessage="1" showErrorMessage="1" xr:uid="{5F76D323-64C1-4BAD-99A7-7E55196BBD2F}">
          <x14:formula1>
            <xm:f>Tables!$A$41:$A$44</xm:f>
          </x14:formula1>
          <xm:sqref>D17:D18</xm:sqref>
        </x14:dataValidation>
        <x14:dataValidation type="list" allowBlank="1" showInputMessage="1" showErrorMessage="1" xr:uid="{0D0A67BF-6AFF-4492-A4DF-FCABADD8F0C3}">
          <x14:formula1>
            <xm:f>Tables!$AE$2:$AE$5</xm:f>
          </x14:formula1>
          <xm:sqref>D19</xm:sqref>
        </x14:dataValidation>
        <x14:dataValidation type="list" allowBlank="1" showInputMessage="1" showErrorMessage="1" xr:uid="{E9A49365-FE5A-41D0-AD91-98685C1AF048}">
          <x14:formula1>
            <xm:f>Tables!$AE$8:$AE$11</xm:f>
          </x14:formula1>
          <xm:sqref>D20</xm:sqref>
        </x14:dataValidation>
        <x14:dataValidation type="list" allowBlank="1" showInputMessage="1" showErrorMessage="1" xr:uid="{4507C3D4-E01E-4D5A-842B-7EDE5ED9C1B6}">
          <x14:formula1>
            <xm:f>Tables!$AE$14:$AE$16</xm:f>
          </x14:formula1>
          <xm:sqref>D21</xm:sqref>
        </x14:dataValidation>
        <x14:dataValidation type="list" allowBlank="1" showInputMessage="1" showErrorMessage="1" xr:uid="{7BB27F68-04CD-468F-BA60-CED5253C8BED}">
          <x14:formula1>
            <xm:f>Tables!$H$2:$H$36</xm:f>
          </x14:formula1>
          <xm:sqref>D23</xm:sqref>
        </x14:dataValidation>
        <x14:dataValidation type="list" allowBlank="1" showInputMessage="1" showErrorMessage="1" xr:uid="{8A06F81F-DAD0-4701-9837-EC4B19A9B0AD}">
          <x14:formula1>
            <xm:f>Tables!$A$56:$A$67</xm:f>
          </x14:formula1>
          <xm:sqref>D24</xm:sqref>
        </x14:dataValidation>
        <x14:dataValidation type="list" allowBlank="1" showInputMessage="1" showErrorMessage="1" errorTitle="Data validation" error="Please enter numeric data." xr:uid="{CB2E0022-F970-4A4F-BC68-3A33542BCFED}">
          <x14:formula1>
            <xm:f>Tables!$C$11:$C$12</xm:f>
          </x14:formula1>
          <xm:sqref>D34:D35</xm:sqref>
        </x14:dataValidation>
        <x14:dataValidation type="list" allowBlank="1" showInputMessage="1" showErrorMessage="1" xr:uid="{BEC9D87E-4238-42A6-863B-63F095A8DDFC}">
          <x14:formula1>
            <xm:f>Tables!$AE$19:$AE$23</xm:f>
          </x14:formula1>
          <xm:sqref>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33A0"/>
    <pageSetUpPr fitToPage="1"/>
  </sheetPr>
  <dimension ref="A1:N384"/>
  <sheetViews>
    <sheetView showGridLines="0" zoomScale="90" zoomScaleNormal="90" workbookViewId="0">
      <pane xSplit="2" ySplit="3" topLeftCell="C4" activePane="bottomRight" state="frozen"/>
      <selection activeCell="B40" sqref="B40"/>
      <selection pane="topRight" activeCell="B40" sqref="B40"/>
      <selection pane="bottomLeft" activeCell="B40" sqref="B40"/>
      <selection pane="bottomRight" activeCell="D5" sqref="D5"/>
    </sheetView>
  </sheetViews>
  <sheetFormatPr defaultColWidth="0" defaultRowHeight="16.5"/>
  <cols>
    <col min="1" max="1" width="9.85546875" style="163" customWidth="1"/>
    <col min="2" max="2" width="62.5703125" style="171" customWidth="1"/>
    <col min="3" max="3" width="5.5703125" style="171" customWidth="1"/>
    <col min="4" max="4" width="32.5703125" style="171" customWidth="1"/>
    <col min="5" max="5" width="47.7109375" style="171" customWidth="1"/>
    <col min="6" max="6" width="54" style="172" customWidth="1"/>
    <col min="7" max="7" width="3.5703125" style="172" customWidth="1"/>
    <col min="8" max="8" width="21.7109375" style="172" customWidth="1"/>
    <col min="9" max="9" width="21.85546875" style="172" bestFit="1" customWidth="1"/>
    <col min="10" max="10" width="9.140625" style="163" customWidth="1"/>
    <col min="11" max="11" width="0" style="163" hidden="1" customWidth="1"/>
    <col min="12" max="12" width="9" style="163" hidden="1" customWidth="1"/>
    <col min="13" max="13" width="0" style="163" hidden="1" customWidth="1"/>
    <col min="14" max="14" width="9" style="163" hidden="1" customWidth="1"/>
    <col min="15" max="16384" width="9.140625" style="163" hidden="1"/>
  </cols>
  <sheetData>
    <row r="1" spans="1:10" s="156" customFormat="1" ht="65.099999999999994" customHeight="1">
      <c r="A1" s="139" t="s">
        <v>164</v>
      </c>
      <c r="B1" s="130"/>
      <c r="C1" s="140"/>
      <c r="D1" s="141"/>
      <c r="E1" s="141"/>
      <c r="F1" s="142"/>
      <c r="G1" s="142"/>
      <c r="H1" s="142"/>
      <c r="I1" s="142"/>
    </row>
    <row r="2" spans="1:10" s="159" customFormat="1" ht="17.25" thickBot="1">
      <c r="A2" s="143" t="str">
        <f>Tables!L2</f>
        <v>Version 4.0 / Currency: Not specified</v>
      </c>
      <c r="B2" s="144"/>
      <c r="C2" s="144"/>
      <c r="D2" s="144"/>
      <c r="E2" s="144"/>
      <c r="F2" s="145"/>
      <c r="G2" s="325"/>
      <c r="H2" s="325"/>
      <c r="I2" s="325"/>
    </row>
    <row r="3" spans="1:10" s="160" customFormat="1" ht="24.95" customHeight="1">
      <c r="A3" s="55">
        <v>3</v>
      </c>
      <c r="B3" s="70" t="s">
        <v>165</v>
      </c>
      <c r="C3" s="56"/>
      <c r="D3" s="57" t="str">
        <f>CONCATENATE("Data ",'Key Vehicle Terms'!$D$11," ",'Key Vehicle Terms'!$D$10)</f>
        <v xml:space="preserve">Data  </v>
      </c>
      <c r="E3" s="58" t="s">
        <v>47</v>
      </c>
      <c r="F3" s="59" t="s">
        <v>48</v>
      </c>
      <c r="G3" s="337"/>
      <c r="H3" s="340" t="s">
        <v>49</v>
      </c>
      <c r="I3" s="340" t="s">
        <v>3054</v>
      </c>
      <c r="J3" s="160" t="s">
        <v>2520</v>
      </c>
    </row>
    <row r="4" spans="1:10" s="159" customFormat="1" ht="11.1" customHeight="1">
      <c r="A4" s="54"/>
      <c r="B4" s="68"/>
      <c r="C4" s="68"/>
      <c r="D4" s="68"/>
      <c r="E4" s="68"/>
      <c r="F4" s="69"/>
      <c r="G4" s="325"/>
      <c r="H4" s="69"/>
      <c r="I4" s="69"/>
    </row>
    <row r="5" spans="1:10" ht="24.95" customHeight="1">
      <c r="A5" s="75" t="s">
        <v>166</v>
      </c>
      <c r="B5" s="72" t="s">
        <v>167</v>
      </c>
      <c r="C5" s="61">
        <f t="shared" ref="C5:C10" si="0">IF(COUNTBLANK(D5),1,2)</f>
        <v>1</v>
      </c>
      <c r="D5" s="123"/>
      <c r="E5" s="86"/>
      <c r="F5" s="89" t="s">
        <v>168</v>
      </c>
      <c r="G5" s="329"/>
      <c r="H5" s="89" t="s">
        <v>169</v>
      </c>
      <c r="I5" s="89" t="s">
        <v>3008</v>
      </c>
    </row>
    <row r="6" spans="1:10" ht="24.95" customHeight="1">
      <c r="A6" s="73" t="s">
        <v>170</v>
      </c>
      <c r="B6" s="74" t="s">
        <v>171</v>
      </c>
      <c r="C6" s="65">
        <f t="shared" si="0"/>
        <v>1</v>
      </c>
      <c r="D6" s="123"/>
      <c r="E6" s="86"/>
      <c r="F6" s="90" t="s">
        <v>172</v>
      </c>
      <c r="G6" s="329"/>
      <c r="H6" s="90" t="s">
        <v>169</v>
      </c>
      <c r="I6" s="90" t="s">
        <v>3009</v>
      </c>
    </row>
    <row r="7" spans="1:10" ht="24.95" customHeight="1">
      <c r="A7" s="75" t="s">
        <v>173</v>
      </c>
      <c r="B7" s="72" t="s">
        <v>174</v>
      </c>
      <c r="C7" s="61">
        <f t="shared" si="0"/>
        <v>1</v>
      </c>
      <c r="D7" s="187"/>
      <c r="E7" s="86"/>
      <c r="F7" s="89" t="s">
        <v>175</v>
      </c>
      <c r="G7" s="329"/>
      <c r="H7" s="89" t="s">
        <v>104</v>
      </c>
      <c r="I7" s="89" t="s">
        <v>3010</v>
      </c>
    </row>
    <row r="8" spans="1:10" ht="24.95" customHeight="1">
      <c r="A8" s="73" t="s">
        <v>176</v>
      </c>
      <c r="B8" s="74" t="s">
        <v>177</v>
      </c>
      <c r="C8" s="65">
        <f t="shared" si="0"/>
        <v>1</v>
      </c>
      <c r="D8" s="123"/>
      <c r="E8" s="86"/>
      <c r="F8" s="90" t="s">
        <v>2422</v>
      </c>
      <c r="G8" s="329"/>
      <c r="H8" s="90" t="s">
        <v>104</v>
      </c>
      <c r="I8" s="90"/>
    </row>
    <row r="9" spans="1:10" ht="24.95" customHeight="1">
      <c r="A9" s="75" t="s">
        <v>178</v>
      </c>
      <c r="B9" s="72" t="s">
        <v>179</v>
      </c>
      <c r="C9" s="61">
        <f t="shared" si="0"/>
        <v>1</v>
      </c>
      <c r="D9" s="100"/>
      <c r="E9" s="86"/>
      <c r="F9" s="89" t="s">
        <v>180</v>
      </c>
      <c r="G9" s="329"/>
      <c r="H9" s="89" t="s">
        <v>181</v>
      </c>
      <c r="I9" s="89"/>
    </row>
    <row r="10" spans="1:10" ht="24.95" customHeight="1">
      <c r="A10" s="73" t="s">
        <v>182</v>
      </c>
      <c r="B10" s="74" t="s">
        <v>183</v>
      </c>
      <c r="C10" s="65">
        <f t="shared" si="0"/>
        <v>1</v>
      </c>
      <c r="D10" s="100"/>
      <c r="E10" s="86"/>
      <c r="F10" s="90" t="s">
        <v>184</v>
      </c>
      <c r="G10" s="329"/>
      <c r="H10" s="90" t="s">
        <v>181</v>
      </c>
      <c r="I10" s="90"/>
    </row>
    <row r="11" spans="1:10" s="159" customFormat="1" ht="12.6" customHeight="1">
      <c r="A11" s="54"/>
      <c r="B11" s="68"/>
      <c r="C11" s="68"/>
      <c r="D11" s="68"/>
      <c r="E11" s="68"/>
      <c r="F11" s="69"/>
      <c r="G11" s="325"/>
      <c r="H11" s="69"/>
      <c r="I11" s="69"/>
    </row>
    <row r="12" spans="1:10" s="160" customFormat="1" ht="48.75">
      <c r="A12" s="55">
        <v>4</v>
      </c>
      <c r="B12" s="70" t="s">
        <v>185</v>
      </c>
      <c r="C12" s="56"/>
      <c r="D12" s="57" t="str">
        <f>$D$3</f>
        <v xml:space="preserve">Data  </v>
      </c>
      <c r="E12" s="58" t="str">
        <f>$E$3</f>
        <v>Comment Box</v>
      </c>
      <c r="F12" s="59" t="s">
        <v>186</v>
      </c>
      <c r="G12" s="327"/>
      <c r="H12" s="59" t="s">
        <v>187</v>
      </c>
      <c r="I12" s="289"/>
    </row>
    <row r="13" spans="1:10" s="159" customFormat="1" ht="12.6" customHeight="1">
      <c r="A13" s="54"/>
      <c r="B13" s="68"/>
      <c r="C13" s="68"/>
      <c r="D13" s="68"/>
      <c r="E13" s="68"/>
      <c r="F13" s="69"/>
      <c r="G13" s="325"/>
      <c r="H13" s="69"/>
      <c r="I13" s="69"/>
    </row>
    <row r="14" spans="1:10" ht="24.95" customHeight="1">
      <c r="A14" s="75" t="s">
        <v>188</v>
      </c>
      <c r="B14" s="72" t="s">
        <v>171</v>
      </c>
      <c r="C14" s="61"/>
      <c r="D14" s="124">
        <f>D6</f>
        <v>0</v>
      </c>
      <c r="E14" s="86"/>
      <c r="F14" s="89" t="s">
        <v>2517</v>
      </c>
      <c r="G14" s="329"/>
      <c r="H14" s="89" t="s">
        <v>3059</v>
      </c>
      <c r="I14" s="89"/>
    </row>
    <row r="15" spans="1:10" ht="24.95" customHeight="1">
      <c r="A15" s="73" t="s">
        <v>189</v>
      </c>
      <c r="B15" s="74" t="s">
        <v>190</v>
      </c>
      <c r="C15" s="65">
        <f t="shared" ref="C15:C48" si="1">IF(COUNTBLANK(D15),1,2)</f>
        <v>1</v>
      </c>
      <c r="D15" s="123"/>
      <c r="E15" s="86"/>
      <c r="F15" s="90" t="s">
        <v>191</v>
      </c>
      <c r="G15" s="329"/>
      <c r="H15" s="90" t="s">
        <v>3059</v>
      </c>
      <c r="I15" s="90"/>
    </row>
    <row r="16" spans="1:10" ht="24.95" customHeight="1">
      <c r="A16" s="75" t="s">
        <v>192</v>
      </c>
      <c r="B16" s="72" t="s">
        <v>193</v>
      </c>
      <c r="C16" s="61">
        <f t="shared" si="1"/>
        <v>1</v>
      </c>
      <c r="D16" s="123"/>
      <c r="E16" s="86"/>
      <c r="F16" s="89" t="s">
        <v>194</v>
      </c>
      <c r="G16" s="329"/>
      <c r="H16" s="89" t="s">
        <v>3059</v>
      </c>
      <c r="I16" s="89"/>
    </row>
    <row r="17" spans="1:9" ht="24.95" customHeight="1">
      <c r="A17" s="73" t="s">
        <v>195</v>
      </c>
      <c r="B17" s="74" t="s">
        <v>196</v>
      </c>
      <c r="C17" s="65"/>
      <c r="D17" s="124">
        <f>SUM(D14:D16)</f>
        <v>0</v>
      </c>
      <c r="E17" s="86"/>
      <c r="F17" s="90" t="s">
        <v>197</v>
      </c>
      <c r="G17" s="329"/>
      <c r="H17" s="90" t="s">
        <v>3059</v>
      </c>
      <c r="I17" s="90"/>
    </row>
    <row r="18" spans="1:9" ht="24.95" customHeight="1">
      <c r="A18" s="75" t="s">
        <v>198</v>
      </c>
      <c r="B18" s="72" t="s">
        <v>199</v>
      </c>
      <c r="C18" s="61">
        <f t="shared" si="1"/>
        <v>1</v>
      </c>
      <c r="D18" s="123"/>
      <c r="E18" s="86"/>
      <c r="F18" s="89" t="s">
        <v>200</v>
      </c>
      <c r="G18" s="329"/>
      <c r="H18" s="89" t="s">
        <v>3059</v>
      </c>
      <c r="I18" s="89"/>
    </row>
    <row r="19" spans="1:9" ht="24.95" customHeight="1">
      <c r="A19" s="73" t="s">
        <v>201</v>
      </c>
      <c r="B19" s="74" t="s">
        <v>202</v>
      </c>
      <c r="C19" s="65">
        <f t="shared" si="1"/>
        <v>1</v>
      </c>
      <c r="D19" s="123"/>
      <c r="E19" s="86"/>
      <c r="F19" s="90" t="s">
        <v>203</v>
      </c>
      <c r="G19" s="329"/>
      <c r="H19" s="90" t="s">
        <v>3059</v>
      </c>
      <c r="I19" s="90"/>
    </row>
    <row r="20" spans="1:9" ht="24.95" customHeight="1">
      <c r="A20" s="75" t="s">
        <v>204</v>
      </c>
      <c r="B20" s="72" t="s">
        <v>205</v>
      </c>
      <c r="C20" s="61">
        <f t="shared" si="1"/>
        <v>1</v>
      </c>
      <c r="D20" s="123"/>
      <c r="E20" s="86"/>
      <c r="F20" s="89" t="s">
        <v>206</v>
      </c>
      <c r="G20" s="329"/>
      <c r="H20" s="89" t="s">
        <v>3059</v>
      </c>
      <c r="I20" s="89"/>
    </row>
    <row r="21" spans="1:9" ht="24.95" customHeight="1">
      <c r="A21" s="73" t="s">
        <v>207</v>
      </c>
      <c r="B21" s="74" t="s">
        <v>208</v>
      </c>
      <c r="C21" s="65">
        <f t="shared" si="1"/>
        <v>1</v>
      </c>
      <c r="D21" s="123"/>
      <c r="E21" s="86"/>
      <c r="F21" s="90" t="s">
        <v>209</v>
      </c>
      <c r="G21" s="329"/>
      <c r="H21" s="90" t="s">
        <v>3059</v>
      </c>
      <c r="I21" s="90"/>
    </row>
    <row r="22" spans="1:9" ht="24.95" customHeight="1">
      <c r="A22" s="75" t="s">
        <v>210</v>
      </c>
      <c r="B22" s="72" t="s">
        <v>211</v>
      </c>
      <c r="C22" s="61">
        <f t="shared" si="1"/>
        <v>1</v>
      </c>
      <c r="D22" s="123"/>
      <c r="E22" s="86"/>
      <c r="F22" s="89" t="s">
        <v>212</v>
      </c>
      <c r="G22" s="329"/>
      <c r="H22" s="89" t="s">
        <v>3059</v>
      </c>
      <c r="I22" s="89"/>
    </row>
    <row r="23" spans="1:9" ht="24.95" customHeight="1">
      <c r="A23" s="73" t="s">
        <v>213</v>
      </c>
      <c r="B23" s="74" t="s">
        <v>214</v>
      </c>
      <c r="C23" s="65">
        <f t="shared" si="1"/>
        <v>1</v>
      </c>
      <c r="D23" s="123"/>
      <c r="E23" s="86"/>
      <c r="F23" s="90" t="s">
        <v>215</v>
      </c>
      <c r="G23" s="329"/>
      <c r="H23" s="90" t="s">
        <v>3059</v>
      </c>
      <c r="I23" s="90"/>
    </row>
    <row r="24" spans="1:9" ht="24.95" customHeight="1">
      <c r="A24" s="75" t="s">
        <v>216</v>
      </c>
      <c r="B24" s="72" t="s">
        <v>217</v>
      </c>
      <c r="C24" s="61">
        <f t="shared" si="1"/>
        <v>1</v>
      </c>
      <c r="D24" s="123"/>
      <c r="E24" s="86"/>
      <c r="F24" s="89" t="s">
        <v>218</v>
      </c>
      <c r="G24" s="329"/>
      <c r="H24" s="89" t="s">
        <v>3059</v>
      </c>
      <c r="I24" s="89"/>
    </row>
    <row r="25" spans="1:9" ht="24.95" customHeight="1">
      <c r="A25" s="73" t="s">
        <v>219</v>
      </c>
      <c r="B25" s="74" t="s">
        <v>220</v>
      </c>
      <c r="C25" s="65">
        <f t="shared" si="1"/>
        <v>1</v>
      </c>
      <c r="D25" s="123"/>
      <c r="E25" s="86"/>
      <c r="F25" s="90" t="s">
        <v>221</v>
      </c>
      <c r="G25" s="329"/>
      <c r="H25" s="90" t="s">
        <v>3059</v>
      </c>
      <c r="I25" s="90"/>
    </row>
    <row r="26" spans="1:9" ht="24.95" customHeight="1">
      <c r="A26" s="75" t="s">
        <v>222</v>
      </c>
      <c r="B26" s="72" t="s">
        <v>223</v>
      </c>
      <c r="C26" s="61">
        <f t="shared" si="1"/>
        <v>1</v>
      </c>
      <c r="D26" s="123"/>
      <c r="E26" s="86"/>
      <c r="F26" s="89" t="s">
        <v>224</v>
      </c>
      <c r="G26" s="329"/>
      <c r="H26" s="89" t="s">
        <v>3059</v>
      </c>
      <c r="I26" s="89"/>
    </row>
    <row r="27" spans="1:9" ht="24.95" customHeight="1">
      <c r="A27" s="73" t="s">
        <v>225</v>
      </c>
      <c r="B27" s="74" t="s">
        <v>226</v>
      </c>
      <c r="C27" s="65">
        <f t="shared" si="1"/>
        <v>1</v>
      </c>
      <c r="D27" s="123"/>
      <c r="E27" s="86"/>
      <c r="F27" s="90" t="s">
        <v>227</v>
      </c>
      <c r="G27" s="329"/>
      <c r="H27" s="90" t="s">
        <v>3059</v>
      </c>
      <c r="I27" s="90"/>
    </row>
    <row r="28" spans="1:9" ht="24.95" customHeight="1">
      <c r="A28" s="75" t="s">
        <v>228</v>
      </c>
      <c r="B28" s="72" t="s">
        <v>229</v>
      </c>
      <c r="C28" s="61">
        <f t="shared" si="1"/>
        <v>1</v>
      </c>
      <c r="D28" s="123"/>
      <c r="E28" s="86"/>
      <c r="F28" s="89" t="s">
        <v>230</v>
      </c>
      <c r="G28" s="329"/>
      <c r="H28" s="89" t="s">
        <v>3059</v>
      </c>
      <c r="I28" s="89"/>
    </row>
    <row r="29" spans="1:9" ht="24.95" customHeight="1">
      <c r="A29" s="73" t="s">
        <v>231</v>
      </c>
      <c r="B29" s="74" t="s">
        <v>232</v>
      </c>
      <c r="C29" s="65">
        <f t="shared" si="1"/>
        <v>1</v>
      </c>
      <c r="D29" s="123"/>
      <c r="E29" s="86"/>
      <c r="F29" s="90" t="s">
        <v>233</v>
      </c>
      <c r="G29" s="329"/>
      <c r="H29" s="90" t="s">
        <v>3059</v>
      </c>
      <c r="I29" s="90"/>
    </row>
    <row r="30" spans="1:9" ht="24.95" customHeight="1">
      <c r="A30" s="75" t="s">
        <v>234</v>
      </c>
      <c r="B30" s="72" t="s">
        <v>235</v>
      </c>
      <c r="C30" s="61">
        <f t="shared" si="1"/>
        <v>1</v>
      </c>
      <c r="D30" s="123"/>
      <c r="E30" s="86"/>
      <c r="F30" s="89" t="s">
        <v>236</v>
      </c>
      <c r="G30" s="329"/>
      <c r="H30" s="89" t="s">
        <v>3059</v>
      </c>
      <c r="I30" s="89"/>
    </row>
    <row r="31" spans="1:9" ht="24.95" customHeight="1">
      <c r="A31" s="73" t="s">
        <v>237</v>
      </c>
      <c r="B31" s="74" t="s">
        <v>238</v>
      </c>
      <c r="C31" s="65">
        <f t="shared" si="1"/>
        <v>1</v>
      </c>
      <c r="D31" s="123"/>
      <c r="E31" s="86"/>
      <c r="F31" s="90" t="s">
        <v>239</v>
      </c>
      <c r="G31" s="329"/>
      <c r="H31" s="90" t="s">
        <v>3059</v>
      </c>
      <c r="I31" s="90"/>
    </row>
    <row r="32" spans="1:9" ht="24.95" customHeight="1">
      <c r="A32" s="75" t="s">
        <v>240</v>
      </c>
      <c r="B32" s="72" t="s">
        <v>241</v>
      </c>
      <c r="C32" s="61">
        <f>IF(COUNTBLANK(D32),1,2)</f>
        <v>1</v>
      </c>
      <c r="D32" s="123"/>
      <c r="E32" s="86"/>
      <c r="F32" s="89" t="s">
        <v>242</v>
      </c>
      <c r="G32" s="329"/>
      <c r="H32" s="89" t="s">
        <v>3059</v>
      </c>
      <c r="I32" s="89"/>
    </row>
    <row r="33" spans="1:9" ht="24.95" customHeight="1">
      <c r="A33" s="73" t="s">
        <v>243</v>
      </c>
      <c r="B33" s="74" t="s">
        <v>244</v>
      </c>
      <c r="C33" s="65">
        <f t="shared" si="1"/>
        <v>1</v>
      </c>
      <c r="D33" s="123"/>
      <c r="E33" s="86"/>
      <c r="F33" s="90" t="s">
        <v>245</v>
      </c>
      <c r="G33" s="329"/>
      <c r="H33" s="90" t="s">
        <v>3059</v>
      </c>
      <c r="I33" s="90"/>
    </row>
    <row r="34" spans="1:9" ht="24.95" customHeight="1">
      <c r="A34" s="75" t="s">
        <v>246</v>
      </c>
      <c r="B34" s="72" t="s">
        <v>247</v>
      </c>
      <c r="C34" s="61">
        <f t="shared" si="1"/>
        <v>1</v>
      </c>
      <c r="D34" s="123"/>
      <c r="E34" s="86"/>
      <c r="F34" s="89" t="s">
        <v>248</v>
      </c>
      <c r="G34" s="329"/>
      <c r="H34" s="89" t="s">
        <v>3059</v>
      </c>
      <c r="I34" s="89"/>
    </row>
    <row r="35" spans="1:9" ht="24.95" customHeight="1">
      <c r="A35" s="73" t="s">
        <v>249</v>
      </c>
      <c r="B35" s="74" t="s">
        <v>250</v>
      </c>
      <c r="C35" s="65">
        <f t="shared" si="1"/>
        <v>1</v>
      </c>
      <c r="D35" s="123"/>
      <c r="E35" s="86"/>
      <c r="F35" s="90" t="s">
        <v>251</v>
      </c>
      <c r="G35" s="329"/>
      <c r="H35" s="90" t="s">
        <v>3059</v>
      </c>
      <c r="I35" s="90"/>
    </row>
    <row r="36" spans="1:9" ht="24.95" customHeight="1">
      <c r="A36" s="75" t="s">
        <v>252</v>
      </c>
      <c r="B36" s="72" t="s">
        <v>253</v>
      </c>
      <c r="C36" s="61">
        <f t="shared" si="1"/>
        <v>1</v>
      </c>
      <c r="D36" s="123"/>
      <c r="E36" s="86"/>
      <c r="F36" s="89" t="s">
        <v>251</v>
      </c>
      <c r="G36" s="329"/>
      <c r="H36" s="89" t="s">
        <v>3059</v>
      </c>
      <c r="I36" s="89"/>
    </row>
    <row r="37" spans="1:9" ht="24.95" customHeight="1">
      <c r="A37" s="73" t="s">
        <v>254</v>
      </c>
      <c r="B37" s="74" t="s">
        <v>255</v>
      </c>
      <c r="C37" s="65"/>
      <c r="D37" s="125">
        <f>SUM(D17:D36)</f>
        <v>0</v>
      </c>
      <c r="E37" s="86"/>
      <c r="F37" s="90" t="s">
        <v>256</v>
      </c>
      <c r="G37" s="329"/>
      <c r="H37" s="90" t="s">
        <v>3059</v>
      </c>
      <c r="I37" s="90"/>
    </row>
    <row r="38" spans="1:9" s="253" customFormat="1" ht="24.95" customHeight="1">
      <c r="A38" s="75" t="s">
        <v>257</v>
      </c>
      <c r="B38" s="72" t="s">
        <v>258</v>
      </c>
      <c r="C38" s="61"/>
      <c r="D38" s="125">
        <f>SUM(D39:D46)</f>
        <v>0</v>
      </c>
      <c r="E38" s="86"/>
      <c r="F38" s="89" t="s">
        <v>259</v>
      </c>
      <c r="G38" s="329"/>
      <c r="H38" s="89" t="s">
        <v>84</v>
      </c>
      <c r="I38" s="89"/>
    </row>
    <row r="39" spans="1:9" s="253" customFormat="1" ht="24.95" customHeight="1">
      <c r="A39" s="73" t="s">
        <v>260</v>
      </c>
      <c r="B39" s="74" t="s">
        <v>261</v>
      </c>
      <c r="C39" s="65">
        <f t="shared" si="1"/>
        <v>1</v>
      </c>
      <c r="D39" s="123"/>
      <c r="E39" s="86"/>
      <c r="F39" s="90" t="s">
        <v>2410</v>
      </c>
      <c r="G39" s="329"/>
      <c r="H39" s="90" t="s">
        <v>262</v>
      </c>
      <c r="I39" s="90"/>
    </row>
    <row r="40" spans="1:9" s="253" customFormat="1" ht="24.95" customHeight="1">
      <c r="A40" s="75" t="s">
        <v>263</v>
      </c>
      <c r="B40" s="72" t="s">
        <v>264</v>
      </c>
      <c r="C40" s="61">
        <f t="shared" si="1"/>
        <v>1</v>
      </c>
      <c r="D40" s="123"/>
      <c r="E40" s="86"/>
      <c r="F40" s="89" t="s">
        <v>2411</v>
      </c>
      <c r="G40" s="329"/>
      <c r="H40" s="89" t="s">
        <v>262</v>
      </c>
      <c r="I40" s="89"/>
    </row>
    <row r="41" spans="1:9" s="253" customFormat="1" ht="24.95" customHeight="1">
      <c r="A41" s="73" t="s">
        <v>265</v>
      </c>
      <c r="B41" s="74" t="s">
        <v>266</v>
      </c>
      <c r="C41" s="65">
        <f t="shared" si="1"/>
        <v>1</v>
      </c>
      <c r="D41" s="123"/>
      <c r="E41" s="86"/>
      <c r="F41" s="90" t="s">
        <v>2412</v>
      </c>
      <c r="G41" s="329"/>
      <c r="H41" s="90" t="s">
        <v>262</v>
      </c>
      <c r="I41" s="90"/>
    </row>
    <row r="42" spans="1:9" s="253" customFormat="1" ht="24.95" customHeight="1">
      <c r="A42" s="75" t="s">
        <v>267</v>
      </c>
      <c r="B42" s="72" t="s">
        <v>268</v>
      </c>
      <c r="C42" s="61">
        <f t="shared" si="1"/>
        <v>1</v>
      </c>
      <c r="D42" s="123"/>
      <c r="E42" s="86"/>
      <c r="F42" s="89" t="s">
        <v>2413</v>
      </c>
      <c r="G42" s="329"/>
      <c r="H42" s="89" t="s">
        <v>262</v>
      </c>
      <c r="I42" s="89"/>
    </row>
    <row r="43" spans="1:9" s="253" customFormat="1" ht="24.95" customHeight="1">
      <c r="A43" s="73" t="s">
        <v>269</v>
      </c>
      <c r="B43" s="74" t="s">
        <v>270</v>
      </c>
      <c r="C43" s="65">
        <f t="shared" si="1"/>
        <v>1</v>
      </c>
      <c r="D43" s="123"/>
      <c r="E43" s="86"/>
      <c r="F43" s="90" t="s">
        <v>2414</v>
      </c>
      <c r="G43" s="329"/>
      <c r="H43" s="90" t="s">
        <v>262</v>
      </c>
      <c r="I43" s="90"/>
    </row>
    <row r="44" spans="1:9" s="253" customFormat="1" ht="24.95" customHeight="1">
      <c r="A44" s="75" t="s">
        <v>271</v>
      </c>
      <c r="B44" s="72" t="s">
        <v>238</v>
      </c>
      <c r="C44" s="61">
        <f t="shared" si="1"/>
        <v>1</v>
      </c>
      <c r="D44" s="123"/>
      <c r="E44" s="86"/>
      <c r="F44" s="89" t="s">
        <v>2415</v>
      </c>
      <c r="G44" s="329"/>
      <c r="H44" s="89" t="s">
        <v>262</v>
      </c>
      <c r="I44" s="89"/>
    </row>
    <row r="45" spans="1:9" s="253" customFormat="1" ht="24.95" customHeight="1">
      <c r="A45" s="73" t="s">
        <v>272</v>
      </c>
      <c r="B45" s="74" t="s">
        <v>250</v>
      </c>
      <c r="C45" s="65">
        <f t="shared" si="1"/>
        <v>1</v>
      </c>
      <c r="D45" s="123"/>
      <c r="E45" s="86"/>
      <c r="F45" s="90" t="s">
        <v>2416</v>
      </c>
      <c r="G45" s="329"/>
      <c r="H45" s="90" t="s">
        <v>262</v>
      </c>
      <c r="I45" s="90"/>
    </row>
    <row r="46" spans="1:9" s="253" customFormat="1" ht="24.95" customHeight="1">
      <c r="A46" s="75" t="s">
        <v>273</v>
      </c>
      <c r="B46" s="72" t="s">
        <v>253</v>
      </c>
      <c r="C46" s="61">
        <f t="shared" si="1"/>
        <v>1</v>
      </c>
      <c r="D46" s="123"/>
      <c r="E46" s="86"/>
      <c r="F46" s="89" t="s">
        <v>2416</v>
      </c>
      <c r="G46" s="329"/>
      <c r="H46" s="89" t="s">
        <v>262</v>
      </c>
      <c r="I46" s="89"/>
    </row>
    <row r="47" spans="1:9" s="253" customFormat="1" ht="24.95" customHeight="1">
      <c r="A47" s="73" t="s">
        <v>274</v>
      </c>
      <c r="B47" s="74" t="s">
        <v>275</v>
      </c>
      <c r="C47" s="65"/>
      <c r="D47" s="125">
        <f>D37+D38</f>
        <v>0</v>
      </c>
      <c r="E47" s="86"/>
      <c r="F47" s="90" t="s">
        <v>276</v>
      </c>
      <c r="G47" s="329"/>
      <c r="H47" s="90" t="s">
        <v>262</v>
      </c>
      <c r="I47" s="90"/>
    </row>
    <row r="48" spans="1:9" ht="24.95" customHeight="1">
      <c r="A48" s="75" t="s">
        <v>277</v>
      </c>
      <c r="B48" s="72" t="s">
        <v>278</v>
      </c>
      <c r="C48" s="61">
        <f t="shared" si="1"/>
        <v>1</v>
      </c>
      <c r="D48" s="123"/>
      <c r="E48" s="86"/>
      <c r="F48" s="89" t="s">
        <v>279</v>
      </c>
      <c r="G48" s="329"/>
      <c r="H48" s="89"/>
      <c r="I48" s="89"/>
    </row>
    <row r="49" spans="1:9" ht="24.95" customHeight="1">
      <c r="A49" s="73" t="s">
        <v>280</v>
      </c>
      <c r="B49" s="74" t="s">
        <v>281</v>
      </c>
      <c r="C49" s="65">
        <f>IF(COUNTBLANK(D49),1,2)</f>
        <v>1</v>
      </c>
      <c r="D49" s="123"/>
      <c r="E49" s="86"/>
      <c r="F49" s="90" t="s">
        <v>282</v>
      </c>
      <c r="G49" s="329"/>
      <c r="H49" s="90"/>
      <c r="I49" s="90"/>
    </row>
    <row r="50" spans="1:9" ht="24.95" customHeight="1">
      <c r="A50" s="75" t="s">
        <v>283</v>
      </c>
      <c r="B50" s="72" t="s">
        <v>284</v>
      </c>
      <c r="C50" s="61"/>
      <c r="D50" s="125">
        <f>D5</f>
        <v>0</v>
      </c>
      <c r="E50" s="86"/>
      <c r="F50" s="89" t="s">
        <v>2428</v>
      </c>
      <c r="G50" s="329"/>
      <c r="H50" s="89" t="s">
        <v>285</v>
      </c>
      <c r="I50" s="89"/>
    </row>
    <row r="51" spans="1:9" s="159" customFormat="1" ht="12.6" customHeight="1">
      <c r="A51" s="54"/>
      <c r="B51" s="68"/>
      <c r="C51" s="68"/>
      <c r="D51" s="68"/>
      <c r="E51" s="68"/>
      <c r="F51" s="102"/>
      <c r="G51" s="333"/>
      <c r="H51" s="102"/>
      <c r="I51" s="102"/>
    </row>
    <row r="52" spans="1:9" s="160" customFormat="1" ht="38.1" customHeight="1">
      <c r="A52" s="55">
        <v>5</v>
      </c>
      <c r="B52" s="70" t="s">
        <v>286</v>
      </c>
      <c r="C52" s="56"/>
      <c r="D52" s="57" t="str">
        <f>$D$3</f>
        <v xml:space="preserve">Data  </v>
      </c>
      <c r="E52" s="58" t="str">
        <f>$E$3</f>
        <v>Comment Box</v>
      </c>
      <c r="F52" s="59" t="s">
        <v>48</v>
      </c>
      <c r="G52" s="327"/>
      <c r="H52" s="59" t="s">
        <v>169</v>
      </c>
      <c r="I52" s="289"/>
    </row>
    <row r="53" spans="1:9" s="159" customFormat="1" ht="12.6" customHeight="1">
      <c r="A53" s="54"/>
      <c r="B53" s="68"/>
      <c r="C53" s="68"/>
      <c r="D53" s="68"/>
      <c r="E53" s="68"/>
      <c r="F53" s="102"/>
      <c r="G53" s="333"/>
      <c r="H53" s="102"/>
      <c r="I53" s="102"/>
    </row>
    <row r="54" spans="1:9" ht="24.95" customHeight="1">
      <c r="A54" s="73" t="s">
        <v>287</v>
      </c>
      <c r="B54" s="74" t="s">
        <v>288</v>
      </c>
      <c r="C54" s="65">
        <f t="shared" ref="C54:C63" si="2">IF(COUNTBLANK(D54),1,2)</f>
        <v>1</v>
      </c>
      <c r="D54" s="123"/>
      <c r="E54" s="86"/>
      <c r="F54" s="90" t="s">
        <v>289</v>
      </c>
      <c r="G54" s="329"/>
      <c r="H54" s="90"/>
      <c r="I54" s="90"/>
    </row>
    <row r="55" spans="1:9" ht="24.95" customHeight="1">
      <c r="A55" s="75" t="s">
        <v>290</v>
      </c>
      <c r="B55" s="72" t="s">
        <v>291</v>
      </c>
      <c r="C55" s="61">
        <f t="shared" si="2"/>
        <v>1</v>
      </c>
      <c r="D55" s="123"/>
      <c r="E55" s="86"/>
      <c r="F55" s="89" t="s">
        <v>292</v>
      </c>
      <c r="G55" s="329"/>
      <c r="H55" s="89"/>
      <c r="I55" s="89"/>
    </row>
    <row r="56" spans="1:9" s="253" customFormat="1" ht="24.95" customHeight="1">
      <c r="A56" s="73" t="s">
        <v>293</v>
      </c>
      <c r="B56" s="74" t="s">
        <v>294</v>
      </c>
      <c r="C56" s="65">
        <f t="shared" si="2"/>
        <v>1</v>
      </c>
      <c r="D56" s="123"/>
      <c r="E56" s="86"/>
      <c r="F56" s="90" t="s">
        <v>295</v>
      </c>
      <c r="G56" s="329"/>
      <c r="H56" s="90"/>
      <c r="I56" s="90"/>
    </row>
    <row r="57" spans="1:9" ht="24.95" customHeight="1">
      <c r="A57" s="75" t="s">
        <v>296</v>
      </c>
      <c r="B57" s="72" t="s">
        <v>297</v>
      </c>
      <c r="C57" s="61"/>
      <c r="D57" s="125">
        <f>SUM(D54:D56)</f>
        <v>0</v>
      </c>
      <c r="E57" s="86"/>
      <c r="F57" s="89" t="s">
        <v>298</v>
      </c>
      <c r="G57" s="329"/>
      <c r="H57" s="89"/>
      <c r="I57" s="89"/>
    </row>
    <row r="58" spans="1:9" ht="24.95" customHeight="1">
      <c r="A58" s="73" t="s">
        <v>299</v>
      </c>
      <c r="B58" s="74" t="s">
        <v>300</v>
      </c>
      <c r="C58" s="76">
        <f t="shared" si="2"/>
        <v>1</v>
      </c>
      <c r="D58" s="123"/>
      <c r="E58" s="86"/>
      <c r="F58" s="90" t="s">
        <v>301</v>
      </c>
      <c r="G58" s="329"/>
      <c r="H58" s="90"/>
      <c r="I58" s="90"/>
    </row>
    <row r="59" spans="1:9" ht="24.95" customHeight="1">
      <c r="A59" s="75" t="s">
        <v>302</v>
      </c>
      <c r="B59" s="72" t="s">
        <v>303</v>
      </c>
      <c r="C59" s="61"/>
      <c r="D59" s="125">
        <f>SUM(D57:D58)</f>
        <v>0</v>
      </c>
      <c r="E59" s="86"/>
      <c r="F59" s="89" t="s">
        <v>304</v>
      </c>
      <c r="G59" s="329"/>
      <c r="H59" s="89"/>
      <c r="I59" s="89"/>
    </row>
    <row r="60" spans="1:9" ht="24.95" customHeight="1">
      <c r="A60" s="73" t="s">
        <v>305</v>
      </c>
      <c r="B60" s="74" t="s">
        <v>306</v>
      </c>
      <c r="C60" s="65">
        <f t="shared" si="2"/>
        <v>1</v>
      </c>
      <c r="D60" s="123"/>
      <c r="E60" s="86"/>
      <c r="F60" s="90" t="s">
        <v>307</v>
      </c>
      <c r="G60" s="329"/>
      <c r="H60" s="90"/>
      <c r="I60" s="90"/>
    </row>
    <row r="61" spans="1:9" ht="24.95" customHeight="1">
      <c r="A61" s="75" t="s">
        <v>308</v>
      </c>
      <c r="B61" s="72" t="s">
        <v>309</v>
      </c>
      <c r="C61" s="61">
        <f t="shared" si="2"/>
        <v>1</v>
      </c>
      <c r="D61" s="123"/>
      <c r="E61" s="86"/>
      <c r="F61" s="89" t="s">
        <v>310</v>
      </c>
      <c r="G61" s="329"/>
      <c r="H61" s="89"/>
      <c r="I61" s="89"/>
    </row>
    <row r="62" spans="1:9" ht="24.95" customHeight="1">
      <c r="A62" s="73" t="s">
        <v>311</v>
      </c>
      <c r="B62" s="74" t="s">
        <v>312</v>
      </c>
      <c r="C62" s="65"/>
      <c r="D62" s="124">
        <f>SUM(D63:D65)</f>
        <v>0</v>
      </c>
      <c r="E62" s="86"/>
      <c r="F62" s="90" t="s">
        <v>2458</v>
      </c>
      <c r="G62" s="329"/>
      <c r="H62" s="90"/>
      <c r="I62" s="90"/>
    </row>
    <row r="63" spans="1:9" ht="24.95" customHeight="1">
      <c r="A63" s="75" t="s">
        <v>313</v>
      </c>
      <c r="B63" s="72" t="s">
        <v>314</v>
      </c>
      <c r="C63" s="61">
        <f t="shared" si="2"/>
        <v>1</v>
      </c>
      <c r="D63" s="123"/>
      <c r="E63" s="86"/>
      <c r="F63" s="89" t="s">
        <v>315</v>
      </c>
      <c r="G63" s="329"/>
      <c r="H63" s="89"/>
      <c r="I63" s="89"/>
    </row>
    <row r="64" spans="1:9" ht="24.95" customHeight="1">
      <c r="A64" s="73" t="s">
        <v>316</v>
      </c>
      <c r="B64" s="74" t="s">
        <v>317</v>
      </c>
      <c r="C64" s="65">
        <f>IF(COUNTBLANK(D64),1,2)</f>
        <v>1</v>
      </c>
      <c r="D64" s="123"/>
      <c r="E64" s="86"/>
      <c r="F64" s="90" t="s">
        <v>318</v>
      </c>
      <c r="G64" s="329"/>
      <c r="H64" s="90"/>
      <c r="I64" s="90"/>
    </row>
    <row r="65" spans="1:9" ht="24.95" customHeight="1">
      <c r="A65" s="75" t="s">
        <v>2457</v>
      </c>
      <c r="B65" s="72" t="s">
        <v>2511</v>
      </c>
      <c r="C65" s="61">
        <f>IF(COUNTBLANK(D65),1,2)</f>
        <v>1</v>
      </c>
      <c r="D65" s="123"/>
      <c r="E65" s="86"/>
      <c r="F65" s="89" t="s">
        <v>2512</v>
      </c>
      <c r="G65" s="329"/>
      <c r="H65" s="89"/>
      <c r="I65" s="89"/>
    </row>
    <row r="66" spans="1:9" ht="24.95" customHeight="1">
      <c r="A66" s="73" t="s">
        <v>319</v>
      </c>
      <c r="B66" s="74" t="s">
        <v>320</v>
      </c>
      <c r="C66" s="65"/>
      <c r="D66" s="124">
        <f>SUM(D67:D68)</f>
        <v>0</v>
      </c>
      <c r="E66" s="86"/>
      <c r="F66" s="90" t="s">
        <v>321</v>
      </c>
      <c r="G66" s="329"/>
      <c r="H66" s="90" t="s">
        <v>322</v>
      </c>
      <c r="I66" s="90"/>
    </row>
    <row r="67" spans="1:9" ht="24.95" customHeight="1">
      <c r="A67" s="75" t="s">
        <v>323</v>
      </c>
      <c r="B67" s="72" t="s">
        <v>324</v>
      </c>
      <c r="C67" s="61">
        <f>IF(COUNTBLANK(D67),1,2)</f>
        <v>1</v>
      </c>
      <c r="D67" s="123"/>
      <c r="E67" s="86"/>
      <c r="F67" s="89" t="s">
        <v>325</v>
      </c>
      <c r="G67" s="329"/>
      <c r="H67" s="89"/>
      <c r="I67" s="89"/>
    </row>
    <row r="68" spans="1:9" ht="24.95" customHeight="1">
      <c r="A68" s="73" t="s">
        <v>326</v>
      </c>
      <c r="B68" s="74" t="s">
        <v>327</v>
      </c>
      <c r="C68" s="76">
        <f>IF(COUNTBLANK(D68),1,2)</f>
        <v>1</v>
      </c>
      <c r="D68" s="123"/>
      <c r="E68" s="86"/>
      <c r="F68" s="90" t="s">
        <v>325</v>
      </c>
      <c r="G68" s="329"/>
      <c r="H68" s="90"/>
      <c r="I68" s="90"/>
    </row>
    <row r="69" spans="1:9" ht="24.95" customHeight="1">
      <c r="A69" s="75" t="s">
        <v>328</v>
      </c>
      <c r="B69" s="72" t="s">
        <v>329</v>
      </c>
      <c r="C69" s="61"/>
      <c r="D69" s="125">
        <f>SUM(D70:D71)</f>
        <v>0</v>
      </c>
      <c r="E69" s="86"/>
      <c r="F69" s="89" t="s">
        <v>330</v>
      </c>
      <c r="G69" s="329"/>
      <c r="H69" s="89" t="s">
        <v>322</v>
      </c>
      <c r="I69" s="89"/>
    </row>
    <row r="70" spans="1:9" ht="24.95" customHeight="1">
      <c r="A70" s="73" t="s">
        <v>331</v>
      </c>
      <c r="B70" s="74" t="s">
        <v>332</v>
      </c>
      <c r="C70" s="65">
        <f>IF(COUNTBLANK(D70),1,2)</f>
        <v>1</v>
      </c>
      <c r="D70" s="123"/>
      <c r="E70" s="86"/>
      <c r="F70" s="90" t="s">
        <v>333</v>
      </c>
      <c r="G70" s="329"/>
      <c r="H70" s="90"/>
      <c r="I70" s="90"/>
    </row>
    <row r="71" spans="1:9" ht="24.95" customHeight="1">
      <c r="A71" s="75" t="s">
        <v>334</v>
      </c>
      <c r="B71" s="72" t="s">
        <v>335</v>
      </c>
      <c r="C71" s="61">
        <f>IF(COUNTBLANK(D71),1,2)</f>
        <v>1</v>
      </c>
      <c r="D71" s="123"/>
      <c r="E71" s="86"/>
      <c r="F71" s="89" t="s">
        <v>333</v>
      </c>
      <c r="G71" s="329"/>
      <c r="H71" s="89"/>
      <c r="I71" s="89"/>
    </row>
    <row r="72" spans="1:9" ht="24.95" customHeight="1">
      <c r="A72" s="73" t="s">
        <v>336</v>
      </c>
      <c r="B72" s="74" t="s">
        <v>337</v>
      </c>
      <c r="C72" s="65">
        <f>IF(COUNTBLANK(D72),1,2)</f>
        <v>1</v>
      </c>
      <c r="D72" s="123"/>
      <c r="E72" s="86"/>
      <c r="F72" s="90" t="s">
        <v>338</v>
      </c>
      <c r="G72" s="329"/>
      <c r="H72" s="90"/>
      <c r="I72" s="90"/>
    </row>
    <row r="73" spans="1:9" ht="24.95" customHeight="1">
      <c r="A73" s="75" t="s">
        <v>339</v>
      </c>
      <c r="B73" s="72" t="s">
        <v>340</v>
      </c>
      <c r="C73" s="61"/>
      <c r="D73" s="125">
        <f>SUM(D59,D60,D61,D62,D66,D69,D72)</f>
        <v>0</v>
      </c>
      <c r="E73" s="86"/>
      <c r="F73" s="89" t="s">
        <v>341</v>
      </c>
      <c r="G73" s="329"/>
      <c r="H73" s="89"/>
      <c r="I73" s="89"/>
    </row>
    <row r="74" spans="1:9" ht="24.95" customHeight="1">
      <c r="A74" s="73" t="s">
        <v>342</v>
      </c>
      <c r="B74" s="74" t="s">
        <v>2461</v>
      </c>
      <c r="C74" s="65">
        <f>IF(COUNTBLANK(D74),1,2)</f>
        <v>1</v>
      </c>
      <c r="D74" s="123"/>
      <c r="E74" s="86"/>
      <c r="F74" s="90" t="s">
        <v>2505</v>
      </c>
      <c r="G74" s="329"/>
      <c r="H74" s="90"/>
      <c r="I74" s="90"/>
    </row>
    <row r="75" spans="1:9" ht="24.95" customHeight="1">
      <c r="A75" s="75" t="s">
        <v>345</v>
      </c>
      <c r="B75" s="72" t="s">
        <v>2513</v>
      </c>
      <c r="C75" s="61"/>
      <c r="D75" s="125">
        <f>D73-D74</f>
        <v>0</v>
      </c>
      <c r="E75" s="86"/>
      <c r="F75" s="89" t="s">
        <v>2514</v>
      </c>
      <c r="G75" s="329"/>
      <c r="H75" s="89"/>
      <c r="I75" s="89"/>
    </row>
    <row r="76" spans="1:9" ht="24.95" customHeight="1">
      <c r="A76" s="73" t="s">
        <v>2462</v>
      </c>
      <c r="B76" s="74" t="s">
        <v>343</v>
      </c>
      <c r="C76" s="65">
        <f t="shared" ref="C76:C77" si="3">IF(COUNTBLANK(D76),1,2)</f>
        <v>1</v>
      </c>
      <c r="D76" s="123"/>
      <c r="E76" s="86"/>
      <c r="F76" s="90" t="s">
        <v>2506</v>
      </c>
      <c r="G76" s="329"/>
      <c r="H76" s="90"/>
      <c r="I76" s="90"/>
    </row>
    <row r="77" spans="1:9" ht="24.95" customHeight="1">
      <c r="A77" s="75" t="s">
        <v>2464</v>
      </c>
      <c r="B77" s="72" t="s">
        <v>2463</v>
      </c>
      <c r="C77" s="61">
        <f t="shared" si="3"/>
        <v>1</v>
      </c>
      <c r="D77" s="123"/>
      <c r="E77" s="86"/>
      <c r="F77" s="89" t="s">
        <v>2507</v>
      </c>
      <c r="G77" s="329"/>
      <c r="H77" s="89"/>
      <c r="I77" s="89"/>
    </row>
    <row r="78" spans="1:9" ht="24.95" customHeight="1">
      <c r="A78" s="73" t="s">
        <v>2509</v>
      </c>
      <c r="B78" s="74" t="s">
        <v>2465</v>
      </c>
      <c r="C78" s="65"/>
      <c r="D78" s="125">
        <f>D76+D77</f>
        <v>0</v>
      </c>
      <c r="E78" s="86"/>
      <c r="F78" s="90" t="s">
        <v>344</v>
      </c>
      <c r="G78" s="329"/>
      <c r="H78" s="90"/>
      <c r="I78" s="90"/>
    </row>
    <row r="79" spans="1:9" ht="24.95" customHeight="1">
      <c r="A79" s="75" t="s">
        <v>2510</v>
      </c>
      <c r="B79" s="72" t="s">
        <v>346</v>
      </c>
      <c r="C79" s="61"/>
      <c r="D79" s="125">
        <f>D78+D75</f>
        <v>0</v>
      </c>
      <c r="E79" s="86"/>
      <c r="F79" s="89" t="s">
        <v>2515</v>
      </c>
      <c r="G79" s="329"/>
      <c r="H79" s="89"/>
      <c r="I79" s="89"/>
    </row>
    <row r="80" spans="1:9" ht="12.6" customHeight="1">
      <c r="A80" s="73"/>
      <c r="B80" s="78"/>
      <c r="C80" s="79"/>
      <c r="D80" s="80"/>
      <c r="E80" s="105"/>
      <c r="F80" s="90"/>
      <c r="G80" s="329"/>
      <c r="H80" s="90"/>
      <c r="I80" s="90"/>
    </row>
    <row r="81" spans="1:9" s="160" customFormat="1" ht="24.95" customHeight="1">
      <c r="A81" s="55">
        <v>6</v>
      </c>
      <c r="B81" s="70" t="s">
        <v>347</v>
      </c>
      <c r="C81" s="56"/>
      <c r="D81" s="57" t="str">
        <f>$D$3</f>
        <v xml:space="preserve">Data  </v>
      </c>
      <c r="E81" s="58" t="str">
        <f>$E$3</f>
        <v>Comment Box</v>
      </c>
      <c r="F81" s="59" t="s">
        <v>48</v>
      </c>
      <c r="G81" s="327"/>
      <c r="H81" s="59" t="s">
        <v>348</v>
      </c>
      <c r="I81" s="289"/>
    </row>
    <row r="82" spans="1:9" ht="12.6" customHeight="1">
      <c r="A82" s="77"/>
      <c r="B82" s="78"/>
      <c r="C82" s="79"/>
      <c r="D82" s="80"/>
      <c r="E82" s="105"/>
      <c r="F82" s="90"/>
      <c r="G82" s="329"/>
      <c r="H82" s="90"/>
      <c r="I82" s="90"/>
    </row>
    <row r="83" spans="1:9" ht="24.95" customHeight="1">
      <c r="A83" s="75" t="s">
        <v>30</v>
      </c>
      <c r="B83" s="72" t="s">
        <v>349</v>
      </c>
      <c r="C83" s="61"/>
      <c r="D83" s="125">
        <f>SUM(D84:D85)</f>
        <v>0</v>
      </c>
      <c r="E83" s="169"/>
      <c r="F83" s="89" t="s">
        <v>2483</v>
      </c>
      <c r="G83" s="329"/>
      <c r="H83" s="89"/>
      <c r="I83" s="89"/>
    </row>
    <row r="84" spans="1:9" ht="24.95" customHeight="1">
      <c r="A84" s="73" t="s">
        <v>350</v>
      </c>
      <c r="B84" s="74" t="s">
        <v>351</v>
      </c>
      <c r="C84" s="65">
        <f t="shared" ref="C84:C108" si="4">IF(COUNTBLANK(D84),1,2)</f>
        <v>1</v>
      </c>
      <c r="D84" s="123"/>
      <c r="E84" s="169"/>
      <c r="F84" s="90" t="s">
        <v>2459</v>
      </c>
      <c r="G84" s="329"/>
      <c r="H84" s="90"/>
      <c r="I84" s="90"/>
    </row>
    <row r="85" spans="1:9" ht="24.95" customHeight="1">
      <c r="A85" s="75" t="s">
        <v>352</v>
      </c>
      <c r="B85" s="72" t="s">
        <v>353</v>
      </c>
      <c r="C85" s="61">
        <f t="shared" si="4"/>
        <v>1</v>
      </c>
      <c r="D85" s="123"/>
      <c r="E85" s="169"/>
      <c r="F85" s="89" t="s">
        <v>2460</v>
      </c>
      <c r="G85" s="329"/>
      <c r="H85" s="89"/>
      <c r="I85" s="89"/>
    </row>
    <row r="86" spans="1:9" ht="24.95" customHeight="1">
      <c r="A86" s="73" t="s">
        <v>354</v>
      </c>
      <c r="B86" s="74" t="s">
        <v>355</v>
      </c>
      <c r="C86" s="65">
        <f t="shared" si="4"/>
        <v>1</v>
      </c>
      <c r="D86" s="100"/>
      <c r="E86" s="169"/>
      <c r="F86" s="90" t="s">
        <v>356</v>
      </c>
      <c r="G86" s="329"/>
      <c r="H86" s="90"/>
      <c r="I86" s="90"/>
    </row>
    <row r="87" spans="1:9" ht="24.95" customHeight="1">
      <c r="A87" s="75" t="s">
        <v>31</v>
      </c>
      <c r="B87" s="72" t="s">
        <v>357</v>
      </c>
      <c r="C87" s="61">
        <f t="shared" si="4"/>
        <v>1</v>
      </c>
      <c r="D87" s="185"/>
      <c r="E87" s="169"/>
      <c r="F87" s="89" t="s">
        <v>358</v>
      </c>
      <c r="G87" s="329"/>
      <c r="H87" s="89"/>
      <c r="I87" s="89"/>
    </row>
    <row r="88" spans="1:9" ht="24.95" customHeight="1">
      <c r="A88" s="73" t="s">
        <v>359</v>
      </c>
      <c r="B88" s="74" t="s">
        <v>360</v>
      </c>
      <c r="C88" s="65"/>
      <c r="D88" s="125">
        <f>SUM(D89:D90)</f>
        <v>0</v>
      </c>
      <c r="E88" s="169"/>
      <c r="F88" s="90" t="s">
        <v>361</v>
      </c>
      <c r="G88" s="329"/>
      <c r="H88" s="90"/>
      <c r="I88" s="90"/>
    </row>
    <row r="89" spans="1:9" ht="24.95" customHeight="1">
      <c r="A89" s="75" t="s">
        <v>362</v>
      </c>
      <c r="B89" s="72" t="s">
        <v>363</v>
      </c>
      <c r="C89" s="61">
        <f t="shared" si="4"/>
        <v>1</v>
      </c>
      <c r="D89" s="185"/>
      <c r="E89" s="169"/>
      <c r="F89" s="89" t="s">
        <v>364</v>
      </c>
      <c r="G89" s="329"/>
      <c r="H89" s="89"/>
      <c r="I89" s="89"/>
    </row>
    <row r="90" spans="1:9" ht="24.95" customHeight="1">
      <c r="A90" s="73" t="s">
        <v>365</v>
      </c>
      <c r="B90" s="74" t="s">
        <v>366</v>
      </c>
      <c r="C90" s="65">
        <f t="shared" si="4"/>
        <v>1</v>
      </c>
      <c r="D90" s="123"/>
      <c r="E90" s="169"/>
      <c r="F90" s="90" t="s">
        <v>367</v>
      </c>
      <c r="G90" s="329"/>
      <c r="H90" s="90"/>
      <c r="I90" s="90"/>
    </row>
    <row r="91" spans="1:9" ht="24.95" customHeight="1">
      <c r="A91" s="75" t="s">
        <v>368</v>
      </c>
      <c r="B91" s="72" t="s">
        <v>369</v>
      </c>
      <c r="C91" s="61">
        <f t="shared" si="4"/>
        <v>1</v>
      </c>
      <c r="D91" s="185"/>
      <c r="E91" s="169"/>
      <c r="F91" s="89" t="s">
        <v>370</v>
      </c>
      <c r="G91" s="329"/>
      <c r="H91" s="89"/>
      <c r="I91" s="89"/>
    </row>
    <row r="92" spans="1:9" ht="24.95" customHeight="1">
      <c r="A92" s="73" t="s">
        <v>371</v>
      </c>
      <c r="B92" s="74" t="s">
        <v>372</v>
      </c>
      <c r="C92" s="65">
        <f t="shared" si="4"/>
        <v>1</v>
      </c>
      <c r="D92" s="123"/>
      <c r="E92" s="169"/>
      <c r="F92" s="90" t="s">
        <v>373</v>
      </c>
      <c r="G92" s="329"/>
      <c r="H92" s="90"/>
      <c r="I92" s="90"/>
    </row>
    <row r="93" spans="1:9" ht="24.95" customHeight="1">
      <c r="A93" s="75" t="s">
        <v>374</v>
      </c>
      <c r="B93" s="72" t="s">
        <v>375</v>
      </c>
      <c r="C93" s="61"/>
      <c r="D93" s="108">
        <f>IF(((D83&lt;&gt;0)*(D170&lt;&gt;0)=1),D83/D170,0)</f>
        <v>0</v>
      </c>
      <c r="E93" s="169"/>
      <c r="F93" s="89" t="s">
        <v>2470</v>
      </c>
      <c r="G93" s="329"/>
      <c r="H93" s="89"/>
      <c r="I93" s="89"/>
    </row>
    <row r="94" spans="1:9" ht="24.95" customHeight="1">
      <c r="A94" s="73" t="s">
        <v>33</v>
      </c>
      <c r="B94" s="74" t="s">
        <v>376</v>
      </c>
      <c r="C94" s="65"/>
      <c r="D94" s="109">
        <f>IF(((D83&lt;&gt;0)*(D5&lt;&gt;0)=1),D83/D5,0)</f>
        <v>0</v>
      </c>
      <c r="E94" s="169"/>
      <c r="F94" s="90" t="s">
        <v>2450</v>
      </c>
      <c r="G94" s="329"/>
      <c r="H94" s="90" t="s">
        <v>377</v>
      </c>
      <c r="I94" s="90" t="s">
        <v>3011</v>
      </c>
    </row>
    <row r="95" spans="1:9" ht="24.95" customHeight="1">
      <c r="A95" s="75" t="s">
        <v>378</v>
      </c>
      <c r="B95" s="72" t="s">
        <v>379</v>
      </c>
      <c r="C95" s="61">
        <f t="shared" si="4"/>
        <v>1</v>
      </c>
      <c r="D95" s="100"/>
      <c r="E95" s="169"/>
      <c r="F95" s="89" t="s">
        <v>380</v>
      </c>
      <c r="G95" s="329"/>
      <c r="H95" s="89"/>
      <c r="I95" s="89"/>
    </row>
    <row r="96" spans="1:9" ht="24.95" customHeight="1">
      <c r="A96" s="73" t="s">
        <v>34</v>
      </c>
      <c r="B96" s="74" t="s">
        <v>381</v>
      </c>
      <c r="C96" s="65">
        <f t="shared" si="4"/>
        <v>1</v>
      </c>
      <c r="D96" s="100"/>
      <c r="E96" s="169"/>
      <c r="F96" s="90" t="s">
        <v>2417</v>
      </c>
      <c r="G96" s="329"/>
      <c r="H96" s="90"/>
      <c r="I96" s="90"/>
    </row>
    <row r="97" spans="1:9" ht="24.95" customHeight="1">
      <c r="A97" s="75" t="s">
        <v>35</v>
      </c>
      <c r="B97" s="72" t="s">
        <v>382</v>
      </c>
      <c r="C97" s="61">
        <f t="shared" si="4"/>
        <v>1</v>
      </c>
      <c r="D97" s="186"/>
      <c r="E97" s="169"/>
      <c r="F97" s="89" t="s">
        <v>2418</v>
      </c>
      <c r="G97" s="329"/>
      <c r="H97" s="89"/>
      <c r="I97" s="89"/>
    </row>
    <row r="98" spans="1:9" ht="24.95" customHeight="1">
      <c r="A98" s="73" t="s">
        <v>383</v>
      </c>
      <c r="B98" s="74" t="s">
        <v>384</v>
      </c>
      <c r="C98" s="65">
        <f t="shared" si="4"/>
        <v>1</v>
      </c>
      <c r="D98" s="123"/>
      <c r="E98" s="169"/>
      <c r="F98" s="90" t="s">
        <v>385</v>
      </c>
      <c r="G98" s="329"/>
      <c r="H98" s="90"/>
      <c r="I98" s="90"/>
    </row>
    <row r="99" spans="1:9" ht="24.95" customHeight="1">
      <c r="A99" s="75" t="s">
        <v>386</v>
      </c>
      <c r="B99" s="72" t="s">
        <v>387</v>
      </c>
      <c r="C99" s="61">
        <f t="shared" si="4"/>
        <v>1</v>
      </c>
      <c r="D99" s="185"/>
      <c r="E99" s="169"/>
      <c r="F99" s="89" t="s">
        <v>388</v>
      </c>
      <c r="G99" s="329"/>
      <c r="H99" s="89"/>
      <c r="I99" s="89"/>
    </row>
    <row r="100" spans="1:9" ht="24.95" customHeight="1">
      <c r="A100" s="73" t="s">
        <v>389</v>
      </c>
      <c r="B100" s="74" t="s">
        <v>390</v>
      </c>
      <c r="C100" s="65">
        <f t="shared" si="4"/>
        <v>1</v>
      </c>
      <c r="D100" s="185"/>
      <c r="E100" s="169"/>
      <c r="F100" s="90" t="s">
        <v>391</v>
      </c>
      <c r="G100" s="329"/>
      <c r="H100" s="90"/>
      <c r="I100" s="90"/>
    </row>
    <row r="101" spans="1:9" ht="24.95" customHeight="1">
      <c r="A101" s="75" t="s">
        <v>392</v>
      </c>
      <c r="B101" s="72" t="s">
        <v>393</v>
      </c>
      <c r="C101" s="61">
        <f t="shared" si="4"/>
        <v>1</v>
      </c>
      <c r="D101" s="185"/>
      <c r="E101" s="169"/>
      <c r="F101" s="89" t="s">
        <v>394</v>
      </c>
      <c r="G101" s="329"/>
      <c r="H101" s="89"/>
      <c r="I101" s="89"/>
    </row>
    <row r="102" spans="1:9" ht="24.95" customHeight="1">
      <c r="A102" s="73" t="s">
        <v>395</v>
      </c>
      <c r="B102" s="74" t="s">
        <v>396</v>
      </c>
      <c r="C102" s="65">
        <f t="shared" si="4"/>
        <v>1</v>
      </c>
      <c r="D102" s="185"/>
      <c r="E102" s="169"/>
      <c r="F102" s="90" t="s">
        <v>397</v>
      </c>
      <c r="G102" s="329"/>
      <c r="H102" s="90"/>
      <c r="I102" s="90"/>
    </row>
    <row r="103" spans="1:9" ht="24.95" customHeight="1">
      <c r="A103" s="75" t="s">
        <v>398</v>
      </c>
      <c r="B103" s="72" t="s">
        <v>399</v>
      </c>
      <c r="C103" s="61">
        <f t="shared" si="4"/>
        <v>1</v>
      </c>
      <c r="D103" s="185"/>
      <c r="E103" s="169"/>
      <c r="F103" s="89" t="s">
        <v>400</v>
      </c>
      <c r="G103" s="329"/>
      <c r="H103" s="89"/>
      <c r="I103" s="89"/>
    </row>
    <row r="104" spans="1:9" ht="24.95" customHeight="1">
      <c r="A104" s="73" t="s">
        <v>401</v>
      </c>
      <c r="B104" s="74" t="s">
        <v>402</v>
      </c>
      <c r="C104" s="65">
        <f t="shared" si="4"/>
        <v>1</v>
      </c>
      <c r="D104" s="123"/>
      <c r="E104" s="169"/>
      <c r="F104" s="90" t="s">
        <v>403</v>
      </c>
      <c r="G104" s="329"/>
      <c r="H104" s="90"/>
      <c r="I104" s="90"/>
    </row>
    <row r="105" spans="1:9" ht="24.95" customHeight="1">
      <c r="A105" s="75" t="s">
        <v>404</v>
      </c>
      <c r="B105" s="72" t="s">
        <v>405</v>
      </c>
      <c r="C105" s="61">
        <f t="shared" si="4"/>
        <v>1</v>
      </c>
      <c r="D105" s="185"/>
      <c r="E105" s="169"/>
      <c r="F105" s="89" t="s">
        <v>406</v>
      </c>
      <c r="G105" s="329"/>
      <c r="H105" s="89"/>
      <c r="I105" s="89"/>
    </row>
    <row r="106" spans="1:9" ht="24.95" customHeight="1">
      <c r="A106" s="73" t="s">
        <v>36</v>
      </c>
      <c r="B106" s="74" t="s">
        <v>407</v>
      </c>
      <c r="C106" s="65">
        <f t="shared" si="4"/>
        <v>1</v>
      </c>
      <c r="D106" s="348"/>
      <c r="E106" s="169"/>
      <c r="F106" s="90" t="s">
        <v>408</v>
      </c>
      <c r="G106" s="329"/>
      <c r="H106" s="90"/>
      <c r="I106" s="90"/>
    </row>
    <row r="107" spans="1:9" ht="24.95" customHeight="1">
      <c r="A107" s="75" t="s">
        <v>37</v>
      </c>
      <c r="B107" s="72" t="s">
        <v>409</v>
      </c>
      <c r="C107" s="61">
        <f t="shared" si="4"/>
        <v>1</v>
      </c>
      <c r="D107" s="348"/>
      <c r="E107" s="169"/>
      <c r="F107" s="89" t="s">
        <v>410</v>
      </c>
      <c r="G107" s="329"/>
      <c r="H107" s="89"/>
      <c r="I107" s="89"/>
    </row>
    <row r="108" spans="1:9" ht="24.95" customHeight="1">
      <c r="A108" s="73" t="s">
        <v>411</v>
      </c>
      <c r="B108" s="74" t="s">
        <v>412</v>
      </c>
      <c r="C108" s="65">
        <f t="shared" si="4"/>
        <v>1</v>
      </c>
      <c r="D108" s="185"/>
      <c r="E108" s="169"/>
      <c r="F108" s="90" t="s">
        <v>413</v>
      </c>
      <c r="G108" s="329"/>
      <c r="H108" s="90"/>
      <c r="I108" s="90"/>
    </row>
    <row r="109" spans="1:9" ht="12.6" customHeight="1">
      <c r="A109" s="77"/>
      <c r="B109" s="78"/>
      <c r="C109" s="79"/>
      <c r="D109" s="80"/>
      <c r="E109" s="105"/>
      <c r="F109" s="103"/>
      <c r="G109" s="334"/>
      <c r="H109" s="103"/>
      <c r="I109" s="103"/>
    </row>
    <row r="110" spans="1:9" s="160" customFormat="1" ht="24.95" customHeight="1">
      <c r="A110" s="55">
        <v>7</v>
      </c>
      <c r="B110" s="70" t="s">
        <v>414</v>
      </c>
      <c r="C110" s="56"/>
      <c r="D110" s="57" t="str">
        <f>$D$3</f>
        <v xml:space="preserve">Data  </v>
      </c>
      <c r="E110" s="58" t="str">
        <f>$E$3</f>
        <v>Comment Box</v>
      </c>
      <c r="F110" s="81" t="s">
        <v>415</v>
      </c>
      <c r="G110" s="335"/>
      <c r="H110" s="290" t="s">
        <v>416</v>
      </c>
      <c r="I110" s="326"/>
    </row>
    <row r="111" spans="1:9" ht="12.6" customHeight="1">
      <c r="A111" s="77"/>
      <c r="B111" s="77"/>
      <c r="C111" s="79"/>
      <c r="D111" s="80"/>
      <c r="E111" s="105"/>
      <c r="F111" s="103"/>
      <c r="G111" s="334"/>
      <c r="H111" s="103"/>
      <c r="I111" s="103"/>
    </row>
    <row r="112" spans="1:9" ht="24.95" customHeight="1">
      <c r="A112" s="73" t="s">
        <v>13</v>
      </c>
      <c r="B112" s="74" t="s">
        <v>417</v>
      </c>
      <c r="C112" s="65">
        <f t="shared" ref="C112:C152" si="5">IF(COUNTBLANK(D112),1,2)</f>
        <v>1</v>
      </c>
      <c r="D112" s="100"/>
      <c r="E112" s="86"/>
      <c r="F112" s="90" t="s">
        <v>418</v>
      </c>
      <c r="G112" s="329"/>
      <c r="H112" s="90" t="s">
        <v>419</v>
      </c>
      <c r="I112" s="90"/>
    </row>
    <row r="113" spans="1:9" ht="24.95" customHeight="1">
      <c r="A113" s="75" t="s">
        <v>420</v>
      </c>
      <c r="B113" s="72" t="s">
        <v>421</v>
      </c>
      <c r="C113" s="61">
        <f t="shared" si="5"/>
        <v>1</v>
      </c>
      <c r="D113" s="100"/>
      <c r="E113" s="86"/>
      <c r="F113" s="89" t="s">
        <v>422</v>
      </c>
      <c r="G113" s="329"/>
      <c r="H113" s="89" t="s">
        <v>423</v>
      </c>
      <c r="I113" s="89"/>
    </row>
    <row r="114" spans="1:9" ht="24.95" customHeight="1">
      <c r="A114" s="73" t="s">
        <v>424</v>
      </c>
      <c r="B114" s="74" t="s">
        <v>425</v>
      </c>
      <c r="C114" s="65">
        <f t="shared" si="5"/>
        <v>1</v>
      </c>
      <c r="D114" s="100"/>
      <c r="E114" s="86"/>
      <c r="F114" s="90" t="s">
        <v>426</v>
      </c>
      <c r="G114" s="329"/>
      <c r="H114" s="90" t="s">
        <v>423</v>
      </c>
      <c r="I114" s="90"/>
    </row>
    <row r="115" spans="1:9" ht="24.95" customHeight="1">
      <c r="A115" s="75" t="s">
        <v>427</v>
      </c>
      <c r="B115" s="72" t="s">
        <v>428</v>
      </c>
      <c r="C115" s="61">
        <f t="shared" si="5"/>
        <v>1</v>
      </c>
      <c r="D115" s="100"/>
      <c r="E115" s="86"/>
      <c r="F115" s="89" t="s">
        <v>426</v>
      </c>
      <c r="G115" s="329"/>
      <c r="H115" s="89" t="s">
        <v>423</v>
      </c>
      <c r="I115" s="89"/>
    </row>
    <row r="116" spans="1:9" ht="24.95" customHeight="1">
      <c r="A116" s="73" t="s">
        <v>429</v>
      </c>
      <c r="B116" s="74" t="s">
        <v>430</v>
      </c>
      <c r="C116" s="65">
        <f t="shared" si="5"/>
        <v>1</v>
      </c>
      <c r="D116" s="100"/>
      <c r="E116" s="86"/>
      <c r="F116" s="90" t="s">
        <v>426</v>
      </c>
      <c r="G116" s="329"/>
      <c r="H116" s="90" t="s">
        <v>423</v>
      </c>
      <c r="I116" s="90"/>
    </row>
    <row r="117" spans="1:9" ht="24.95" customHeight="1">
      <c r="A117" s="75" t="s">
        <v>14</v>
      </c>
      <c r="B117" s="72" t="s">
        <v>431</v>
      </c>
      <c r="C117" s="61">
        <f t="shared" ref="C117" si="6">IF(COUNTBLANK(D117),1,2)</f>
        <v>1</v>
      </c>
      <c r="D117" s="100"/>
      <c r="E117" s="86"/>
      <c r="F117" s="89" t="s">
        <v>426</v>
      </c>
      <c r="G117" s="329"/>
      <c r="H117" s="89" t="s">
        <v>423</v>
      </c>
      <c r="I117" s="89"/>
    </row>
    <row r="118" spans="1:9" ht="24.95" customHeight="1">
      <c r="A118" s="73" t="s">
        <v>432</v>
      </c>
      <c r="B118" s="74" t="s">
        <v>433</v>
      </c>
      <c r="C118" s="65">
        <f t="shared" si="5"/>
        <v>1</v>
      </c>
      <c r="D118" s="100"/>
      <c r="E118" s="86"/>
      <c r="F118" s="90" t="s">
        <v>434</v>
      </c>
      <c r="G118" s="329"/>
      <c r="H118" s="90" t="s">
        <v>419</v>
      </c>
      <c r="I118" s="90"/>
    </row>
    <row r="119" spans="1:9" ht="24.95" customHeight="1">
      <c r="A119" s="75" t="s">
        <v>15</v>
      </c>
      <c r="B119" s="72" t="s">
        <v>435</v>
      </c>
      <c r="C119" s="61">
        <f t="shared" si="5"/>
        <v>1</v>
      </c>
      <c r="D119" s="100"/>
      <c r="E119" s="86"/>
      <c r="F119" s="89" t="s">
        <v>436</v>
      </c>
      <c r="G119" s="329"/>
      <c r="H119" s="89" t="s">
        <v>419</v>
      </c>
      <c r="I119" s="89"/>
    </row>
    <row r="120" spans="1:9" ht="24.95" customHeight="1">
      <c r="A120" s="73" t="s">
        <v>437</v>
      </c>
      <c r="B120" s="74" t="s">
        <v>438</v>
      </c>
      <c r="C120" s="65">
        <f t="shared" si="5"/>
        <v>1</v>
      </c>
      <c r="D120" s="100"/>
      <c r="E120" s="86"/>
      <c r="F120" s="90" t="s">
        <v>436</v>
      </c>
      <c r="G120" s="329"/>
      <c r="H120" s="90" t="s">
        <v>419</v>
      </c>
      <c r="I120" s="90"/>
    </row>
    <row r="121" spans="1:9" ht="24.95" customHeight="1">
      <c r="A121" s="75" t="s">
        <v>439</v>
      </c>
      <c r="B121" s="72" t="s">
        <v>440</v>
      </c>
      <c r="C121" s="61">
        <f t="shared" si="5"/>
        <v>1</v>
      </c>
      <c r="D121" s="100"/>
      <c r="E121" s="86"/>
      <c r="F121" s="89" t="s">
        <v>436</v>
      </c>
      <c r="G121" s="329"/>
      <c r="H121" s="89" t="s">
        <v>419</v>
      </c>
      <c r="I121" s="89"/>
    </row>
    <row r="122" spans="1:9" ht="24.95" customHeight="1">
      <c r="A122" s="73" t="s">
        <v>441</v>
      </c>
      <c r="B122" s="74" t="s">
        <v>442</v>
      </c>
      <c r="C122" s="65">
        <f t="shared" si="5"/>
        <v>1</v>
      </c>
      <c r="D122" s="100"/>
      <c r="E122" s="86"/>
      <c r="F122" s="90" t="s">
        <v>436</v>
      </c>
      <c r="G122" s="329"/>
      <c r="H122" s="90" t="s">
        <v>419</v>
      </c>
      <c r="I122" s="90"/>
    </row>
    <row r="123" spans="1:9" ht="24.95" customHeight="1">
      <c r="A123" s="75" t="s">
        <v>443</v>
      </c>
      <c r="B123" s="72" t="s">
        <v>444</v>
      </c>
      <c r="C123" s="61">
        <f t="shared" ref="C123:C129" si="7">IF(COUNTBLANK(D123),1,2)</f>
        <v>1</v>
      </c>
      <c r="D123" s="123"/>
      <c r="E123" s="86"/>
      <c r="F123" s="89" t="s">
        <v>445</v>
      </c>
      <c r="G123" s="329"/>
      <c r="H123" s="89" t="s">
        <v>446</v>
      </c>
      <c r="I123" s="89" t="s">
        <v>3012</v>
      </c>
    </row>
    <row r="124" spans="1:9" ht="24.95" customHeight="1">
      <c r="A124" s="73" t="s">
        <v>16</v>
      </c>
      <c r="B124" s="74" t="s">
        <v>447</v>
      </c>
      <c r="C124" s="65">
        <f t="shared" si="7"/>
        <v>1</v>
      </c>
      <c r="D124" s="100"/>
      <c r="E124" s="86"/>
      <c r="F124" s="90" t="s">
        <v>2423</v>
      </c>
      <c r="G124" s="336"/>
      <c r="H124" s="90" t="s">
        <v>446</v>
      </c>
      <c r="I124" s="90"/>
    </row>
    <row r="125" spans="1:9" ht="24.95" customHeight="1">
      <c r="A125" s="75" t="s">
        <v>17</v>
      </c>
      <c r="B125" s="72" t="s">
        <v>448</v>
      </c>
      <c r="C125" s="61">
        <f t="shared" si="7"/>
        <v>1</v>
      </c>
      <c r="D125" s="100"/>
      <c r="E125" s="86"/>
      <c r="F125" s="89" t="s">
        <v>2419</v>
      </c>
      <c r="G125" s="329"/>
      <c r="H125" s="89" t="s">
        <v>449</v>
      </c>
      <c r="I125" s="89"/>
    </row>
    <row r="126" spans="1:9" ht="24.95" customHeight="1">
      <c r="A126" s="73" t="s">
        <v>450</v>
      </c>
      <c r="B126" s="74" t="s">
        <v>451</v>
      </c>
      <c r="C126" s="65">
        <f t="shared" si="7"/>
        <v>1</v>
      </c>
      <c r="D126" s="100"/>
      <c r="E126" s="86"/>
      <c r="F126" s="90" t="s">
        <v>2420</v>
      </c>
      <c r="G126" s="329"/>
      <c r="H126" s="90" t="s">
        <v>449</v>
      </c>
      <c r="I126" s="90"/>
    </row>
    <row r="127" spans="1:9" ht="24.95" customHeight="1">
      <c r="A127" s="75" t="s">
        <v>452</v>
      </c>
      <c r="B127" s="72" t="s">
        <v>453</v>
      </c>
      <c r="C127" s="61">
        <f t="shared" si="7"/>
        <v>1</v>
      </c>
      <c r="D127" s="100"/>
      <c r="E127" s="86"/>
      <c r="F127" s="89" t="s">
        <v>2420</v>
      </c>
      <c r="G127" s="329"/>
      <c r="H127" s="89" t="s">
        <v>449</v>
      </c>
      <c r="I127" s="89"/>
    </row>
    <row r="128" spans="1:9" ht="24.95" customHeight="1">
      <c r="A128" s="73" t="s">
        <v>454</v>
      </c>
      <c r="B128" s="74" t="s">
        <v>455</v>
      </c>
      <c r="C128" s="65">
        <f t="shared" si="7"/>
        <v>1</v>
      </c>
      <c r="D128" s="100"/>
      <c r="E128" s="86"/>
      <c r="F128" s="90" t="s">
        <v>2420</v>
      </c>
      <c r="G128" s="329"/>
      <c r="H128" s="90" t="s">
        <v>449</v>
      </c>
      <c r="I128" s="90"/>
    </row>
    <row r="129" spans="1:9" ht="24.95" customHeight="1">
      <c r="A129" s="75" t="s">
        <v>456</v>
      </c>
      <c r="B129" s="72" t="s">
        <v>457</v>
      </c>
      <c r="C129" s="61">
        <f t="shared" si="7"/>
        <v>1</v>
      </c>
      <c r="D129" s="100"/>
      <c r="E129" s="86"/>
      <c r="F129" s="89" t="s">
        <v>2420</v>
      </c>
      <c r="G129" s="329"/>
      <c r="H129" s="89" t="s">
        <v>449</v>
      </c>
      <c r="I129" s="89"/>
    </row>
    <row r="130" spans="1:9" ht="24.95" customHeight="1">
      <c r="A130" s="73" t="s">
        <v>18</v>
      </c>
      <c r="B130" s="74" t="s">
        <v>458</v>
      </c>
      <c r="C130" s="65">
        <f t="shared" ref="C130:C134" si="8">IF(COUNTBLANK(D130),1,2)</f>
        <v>1</v>
      </c>
      <c r="D130" s="100"/>
      <c r="E130" s="86"/>
      <c r="F130" s="90" t="s">
        <v>459</v>
      </c>
      <c r="G130" s="329"/>
      <c r="H130" s="90" t="s">
        <v>446</v>
      </c>
      <c r="I130" s="90"/>
    </row>
    <row r="131" spans="1:9" ht="24.95" customHeight="1">
      <c r="A131" s="75" t="s">
        <v>460</v>
      </c>
      <c r="B131" s="72" t="s">
        <v>461</v>
      </c>
      <c r="C131" s="61">
        <f t="shared" si="8"/>
        <v>1</v>
      </c>
      <c r="D131" s="100"/>
      <c r="E131" s="86"/>
      <c r="F131" s="89" t="s">
        <v>462</v>
      </c>
      <c r="G131" s="329"/>
      <c r="H131" s="89" t="s">
        <v>446</v>
      </c>
      <c r="I131" s="89"/>
    </row>
    <row r="132" spans="1:9" ht="24.95" customHeight="1">
      <c r="A132" s="73" t="s">
        <v>20</v>
      </c>
      <c r="B132" s="74" t="s">
        <v>463</v>
      </c>
      <c r="C132" s="65">
        <f t="shared" si="8"/>
        <v>1</v>
      </c>
      <c r="D132" s="100"/>
      <c r="E132" s="86"/>
      <c r="F132" s="90" t="s">
        <v>462</v>
      </c>
      <c r="G132" s="329"/>
      <c r="H132" s="90" t="s">
        <v>446</v>
      </c>
      <c r="I132" s="90"/>
    </row>
    <row r="133" spans="1:9" ht="24.95" customHeight="1">
      <c r="A133" s="75" t="s">
        <v>464</v>
      </c>
      <c r="B133" s="72" t="s">
        <v>465</v>
      </c>
      <c r="C133" s="61">
        <f t="shared" si="8"/>
        <v>1</v>
      </c>
      <c r="D133" s="100"/>
      <c r="E133" s="86"/>
      <c r="F133" s="89" t="s">
        <v>462</v>
      </c>
      <c r="G133" s="329"/>
      <c r="H133" s="89" t="s">
        <v>446</v>
      </c>
      <c r="I133" s="89"/>
    </row>
    <row r="134" spans="1:9" ht="24.95" customHeight="1">
      <c r="A134" s="73" t="s">
        <v>466</v>
      </c>
      <c r="B134" s="74" t="s">
        <v>467</v>
      </c>
      <c r="C134" s="65">
        <f t="shared" si="8"/>
        <v>1</v>
      </c>
      <c r="D134" s="100"/>
      <c r="E134" s="86"/>
      <c r="F134" s="90" t="s">
        <v>462</v>
      </c>
      <c r="G134" s="329"/>
      <c r="H134" s="90" t="s">
        <v>446</v>
      </c>
      <c r="I134" s="90"/>
    </row>
    <row r="135" spans="1:9" ht="24.95" customHeight="1">
      <c r="A135" s="75" t="s">
        <v>468</v>
      </c>
      <c r="B135" s="72" t="s">
        <v>469</v>
      </c>
      <c r="C135" s="61">
        <f t="shared" si="5"/>
        <v>1</v>
      </c>
      <c r="D135" s="100"/>
      <c r="E135" s="86"/>
      <c r="F135" s="89" t="s">
        <v>470</v>
      </c>
      <c r="G135" s="329"/>
      <c r="H135" s="89" t="s">
        <v>471</v>
      </c>
      <c r="I135" s="89"/>
    </row>
    <row r="136" spans="1:9" ht="24.95" customHeight="1">
      <c r="A136" s="73" t="s">
        <v>472</v>
      </c>
      <c r="B136" s="74" t="s">
        <v>473</v>
      </c>
      <c r="C136" s="65">
        <f t="shared" si="5"/>
        <v>1</v>
      </c>
      <c r="D136" s="100"/>
      <c r="E136" s="86"/>
      <c r="F136" s="90" t="s">
        <v>474</v>
      </c>
      <c r="G136" s="329"/>
      <c r="H136" s="90" t="s">
        <v>475</v>
      </c>
      <c r="I136" s="90"/>
    </row>
    <row r="137" spans="1:9" ht="24.95" customHeight="1">
      <c r="A137" s="75" t="s">
        <v>476</v>
      </c>
      <c r="B137" s="72" t="s">
        <v>477</v>
      </c>
      <c r="C137" s="61">
        <f t="shared" si="5"/>
        <v>1</v>
      </c>
      <c r="D137" s="100"/>
      <c r="E137" s="86"/>
      <c r="F137" s="89" t="s">
        <v>478</v>
      </c>
      <c r="G137" s="329"/>
      <c r="H137" s="89" t="s">
        <v>475</v>
      </c>
      <c r="I137" s="89"/>
    </row>
    <row r="138" spans="1:9" ht="24.95" customHeight="1">
      <c r="A138" s="73" t="s">
        <v>479</v>
      </c>
      <c r="B138" s="74" t="s">
        <v>480</v>
      </c>
      <c r="C138" s="65">
        <f t="shared" si="5"/>
        <v>1</v>
      </c>
      <c r="D138" s="100"/>
      <c r="E138" s="86"/>
      <c r="F138" s="90" t="s">
        <v>478</v>
      </c>
      <c r="G138" s="329"/>
      <c r="H138" s="90" t="s">
        <v>475</v>
      </c>
      <c r="I138" s="90"/>
    </row>
    <row r="139" spans="1:9" ht="24.95" customHeight="1">
      <c r="A139" s="75" t="s">
        <v>481</v>
      </c>
      <c r="B139" s="72" t="s">
        <v>482</v>
      </c>
      <c r="C139" s="61">
        <f t="shared" si="5"/>
        <v>1</v>
      </c>
      <c r="D139" s="100"/>
      <c r="E139" s="86"/>
      <c r="F139" s="89" t="s">
        <v>478</v>
      </c>
      <c r="G139" s="329"/>
      <c r="H139" s="89" t="s">
        <v>475</v>
      </c>
      <c r="I139" s="89"/>
    </row>
    <row r="140" spans="1:9" ht="24.95" customHeight="1">
      <c r="A140" s="73" t="s">
        <v>483</v>
      </c>
      <c r="B140" s="74" t="s">
        <v>484</v>
      </c>
      <c r="C140" s="65">
        <f t="shared" si="5"/>
        <v>1</v>
      </c>
      <c r="D140" s="100"/>
      <c r="E140" s="86"/>
      <c r="F140" s="90" t="s">
        <v>478</v>
      </c>
      <c r="G140" s="329"/>
      <c r="H140" s="90" t="s">
        <v>475</v>
      </c>
      <c r="I140" s="90"/>
    </row>
    <row r="141" spans="1:9" ht="24.95" customHeight="1">
      <c r="A141" s="75" t="s">
        <v>485</v>
      </c>
      <c r="B141" s="72" t="s">
        <v>486</v>
      </c>
      <c r="C141" s="61">
        <f t="shared" ref="C141:C145" si="9">IF(COUNTBLANK(D141),1,2)</f>
        <v>1</v>
      </c>
      <c r="D141" s="100"/>
      <c r="E141" s="86"/>
      <c r="F141" s="89" t="s">
        <v>487</v>
      </c>
      <c r="G141" s="329"/>
      <c r="H141" s="89" t="s">
        <v>471</v>
      </c>
      <c r="I141" s="89"/>
    </row>
    <row r="142" spans="1:9" ht="24.95" customHeight="1">
      <c r="A142" s="73" t="s">
        <v>488</v>
      </c>
      <c r="B142" s="74" t="s">
        <v>489</v>
      </c>
      <c r="C142" s="65">
        <f t="shared" si="9"/>
        <v>1</v>
      </c>
      <c r="D142" s="100"/>
      <c r="E142" s="86"/>
      <c r="F142" s="90" t="s">
        <v>490</v>
      </c>
      <c r="G142" s="329"/>
      <c r="H142" s="90" t="s">
        <v>471</v>
      </c>
      <c r="I142" s="90"/>
    </row>
    <row r="143" spans="1:9" ht="24.95" customHeight="1">
      <c r="A143" s="75" t="s">
        <v>491</v>
      </c>
      <c r="B143" s="72" t="s">
        <v>492</v>
      </c>
      <c r="C143" s="61">
        <f t="shared" si="9"/>
        <v>1</v>
      </c>
      <c r="D143" s="100"/>
      <c r="E143" s="86"/>
      <c r="F143" s="89" t="s">
        <v>490</v>
      </c>
      <c r="G143" s="329"/>
      <c r="H143" s="89" t="s">
        <v>471</v>
      </c>
      <c r="I143" s="89"/>
    </row>
    <row r="144" spans="1:9" ht="24.95" customHeight="1">
      <c r="A144" s="73" t="s">
        <v>493</v>
      </c>
      <c r="B144" s="74" t="s">
        <v>494</v>
      </c>
      <c r="C144" s="65">
        <f t="shared" si="9"/>
        <v>1</v>
      </c>
      <c r="D144" s="100"/>
      <c r="E144" s="86"/>
      <c r="F144" s="90" t="s">
        <v>490</v>
      </c>
      <c r="G144" s="329"/>
      <c r="H144" s="90" t="s">
        <v>471</v>
      </c>
      <c r="I144" s="90"/>
    </row>
    <row r="145" spans="1:9" ht="24.95" customHeight="1">
      <c r="A145" s="75" t="s">
        <v>495</v>
      </c>
      <c r="B145" s="72" t="s">
        <v>496</v>
      </c>
      <c r="C145" s="61">
        <f t="shared" si="9"/>
        <v>1</v>
      </c>
      <c r="D145" s="100"/>
      <c r="E145" s="86"/>
      <c r="F145" s="89" t="s">
        <v>490</v>
      </c>
      <c r="G145" s="329"/>
      <c r="H145" s="89" t="s">
        <v>471</v>
      </c>
      <c r="I145" s="89"/>
    </row>
    <row r="146" spans="1:9" ht="24.95" customHeight="1">
      <c r="A146" s="73" t="s">
        <v>497</v>
      </c>
      <c r="B146" s="74" t="s">
        <v>498</v>
      </c>
      <c r="C146" s="65">
        <f t="shared" si="5"/>
        <v>1</v>
      </c>
      <c r="D146" s="100"/>
      <c r="E146" s="86"/>
      <c r="F146" s="90" t="s">
        <v>2404</v>
      </c>
      <c r="G146" s="329"/>
      <c r="H146" s="90" t="s">
        <v>499</v>
      </c>
      <c r="I146" s="90"/>
    </row>
    <row r="147" spans="1:9" ht="24.95" customHeight="1">
      <c r="A147" s="75" t="s">
        <v>500</v>
      </c>
      <c r="B147" s="72" t="s">
        <v>501</v>
      </c>
      <c r="C147" s="61">
        <f t="shared" si="5"/>
        <v>1</v>
      </c>
      <c r="D147" s="100"/>
      <c r="E147" s="86"/>
      <c r="F147" s="89" t="s">
        <v>502</v>
      </c>
      <c r="G147" s="329"/>
      <c r="H147" s="89" t="s">
        <v>503</v>
      </c>
      <c r="I147" s="89"/>
    </row>
    <row r="148" spans="1:9" ht="24.95" customHeight="1">
      <c r="A148" s="73" t="s">
        <v>504</v>
      </c>
      <c r="B148" s="74" t="s">
        <v>505</v>
      </c>
      <c r="C148" s="65">
        <f t="shared" ref="C148" si="10">IF(COUNTBLANK(D148),1,2)</f>
        <v>1</v>
      </c>
      <c r="D148" s="100"/>
      <c r="E148" s="86"/>
      <c r="F148" s="90" t="s">
        <v>2432</v>
      </c>
      <c r="G148" s="329"/>
      <c r="H148" s="90" t="s">
        <v>506</v>
      </c>
      <c r="I148" s="90"/>
    </row>
    <row r="149" spans="1:9" ht="24.95" customHeight="1">
      <c r="A149" s="75" t="s">
        <v>507</v>
      </c>
      <c r="B149" s="72" t="s">
        <v>508</v>
      </c>
      <c r="C149" s="61">
        <f t="shared" si="5"/>
        <v>1</v>
      </c>
      <c r="D149" s="112"/>
      <c r="E149" s="86"/>
      <c r="F149" s="89" t="s">
        <v>509</v>
      </c>
      <c r="G149" s="329"/>
      <c r="H149" s="89" t="s">
        <v>510</v>
      </c>
      <c r="I149" s="89"/>
    </row>
    <row r="150" spans="1:9" ht="24.95" customHeight="1">
      <c r="A150" s="73" t="s">
        <v>511</v>
      </c>
      <c r="B150" s="74" t="s">
        <v>512</v>
      </c>
      <c r="C150" s="65">
        <f t="shared" si="5"/>
        <v>1</v>
      </c>
      <c r="D150" s="112"/>
      <c r="E150" s="86"/>
      <c r="F150" s="90" t="s">
        <v>513</v>
      </c>
      <c r="G150" s="329"/>
      <c r="H150" s="90" t="s">
        <v>514</v>
      </c>
      <c r="I150" s="90"/>
    </row>
    <row r="151" spans="1:9" ht="24.95" customHeight="1">
      <c r="A151" s="75" t="s">
        <v>515</v>
      </c>
      <c r="B151" s="72" t="s">
        <v>516</v>
      </c>
      <c r="C151" s="61">
        <f t="shared" si="5"/>
        <v>1</v>
      </c>
      <c r="D151" s="112"/>
      <c r="E151" s="86"/>
      <c r="F151" s="89" t="s">
        <v>517</v>
      </c>
      <c r="G151" s="329"/>
      <c r="H151" s="89" t="s">
        <v>518</v>
      </c>
      <c r="I151" s="89"/>
    </row>
    <row r="152" spans="1:9" ht="24.95" customHeight="1">
      <c r="A152" s="73" t="s">
        <v>519</v>
      </c>
      <c r="B152" s="74" t="s">
        <v>520</v>
      </c>
      <c r="C152" s="65">
        <f t="shared" si="5"/>
        <v>1</v>
      </c>
      <c r="D152" s="112"/>
      <c r="E152" s="86"/>
      <c r="F152" s="90" t="s">
        <v>521</v>
      </c>
      <c r="G152" s="329"/>
      <c r="H152" s="90" t="s">
        <v>522</v>
      </c>
      <c r="I152" s="90"/>
    </row>
    <row r="153" spans="1:9" ht="12.6" customHeight="1">
      <c r="A153" s="77"/>
      <c r="B153" s="78"/>
      <c r="C153" s="79"/>
      <c r="D153" s="80"/>
      <c r="E153" s="105"/>
      <c r="F153" s="103"/>
      <c r="G153" s="334"/>
      <c r="H153" s="103"/>
      <c r="I153" s="103"/>
    </row>
    <row r="154" spans="1:9" s="160" customFormat="1" ht="24.95" customHeight="1">
      <c r="A154" s="55">
        <v>8</v>
      </c>
      <c r="B154" s="70" t="s">
        <v>523</v>
      </c>
      <c r="C154" s="56"/>
      <c r="D154" s="57" t="str">
        <f>$D$3</f>
        <v xml:space="preserve">Data  </v>
      </c>
      <c r="E154" s="58" t="str">
        <f>$E$3</f>
        <v>Comment Box</v>
      </c>
      <c r="F154" s="59" t="s">
        <v>48</v>
      </c>
      <c r="G154" s="327"/>
      <c r="H154" s="59" t="s">
        <v>322</v>
      </c>
      <c r="I154" s="289"/>
    </row>
    <row r="155" spans="1:9" s="160" customFormat="1" ht="12.6" customHeight="1">
      <c r="A155" s="82"/>
      <c r="B155" s="83"/>
      <c r="C155" s="84"/>
      <c r="D155" s="85"/>
      <c r="E155" s="106"/>
      <c r="F155" s="104"/>
      <c r="G155" s="330"/>
      <c r="H155" s="104"/>
      <c r="I155" s="104"/>
    </row>
    <row r="156" spans="1:9" ht="24.95" customHeight="1">
      <c r="A156" s="75" t="s">
        <v>527</v>
      </c>
      <c r="B156" s="72" t="s">
        <v>524</v>
      </c>
      <c r="C156" s="61">
        <f t="shared" ref="C156:C164" si="11">IF(COUNTBLANK(D156),1,2)</f>
        <v>1</v>
      </c>
      <c r="D156" s="123"/>
      <c r="E156" s="169"/>
      <c r="F156" s="89" t="s">
        <v>525</v>
      </c>
      <c r="G156" s="329"/>
      <c r="H156" s="89" t="s">
        <v>526</v>
      </c>
      <c r="I156" s="89"/>
    </row>
    <row r="157" spans="1:9" ht="24.95" customHeight="1">
      <c r="A157" s="73" t="s">
        <v>530</v>
      </c>
      <c r="B157" s="74" t="s">
        <v>528</v>
      </c>
      <c r="C157" s="65">
        <f t="shared" si="11"/>
        <v>1</v>
      </c>
      <c r="D157" s="123"/>
      <c r="E157" s="169"/>
      <c r="F157" s="90" t="s">
        <v>529</v>
      </c>
      <c r="G157" s="329"/>
      <c r="H157" s="90"/>
      <c r="I157" s="90"/>
    </row>
    <row r="158" spans="1:9" ht="24.95" customHeight="1">
      <c r="A158" s="75" t="s">
        <v>2484</v>
      </c>
      <c r="B158" s="72" t="s">
        <v>531</v>
      </c>
      <c r="C158" s="61">
        <f t="shared" si="11"/>
        <v>1</v>
      </c>
      <c r="D158" s="123"/>
      <c r="E158" s="169"/>
      <c r="F158" s="89" t="s">
        <v>532</v>
      </c>
      <c r="G158" s="329"/>
      <c r="H158" s="89" t="s">
        <v>533</v>
      </c>
      <c r="I158" s="89"/>
    </row>
    <row r="159" spans="1:9" ht="24.95" customHeight="1">
      <c r="A159" s="73" t="s">
        <v>536</v>
      </c>
      <c r="B159" s="74" t="s">
        <v>534</v>
      </c>
      <c r="C159" s="65">
        <f t="shared" si="11"/>
        <v>1</v>
      </c>
      <c r="D159" s="123"/>
      <c r="E159" s="169"/>
      <c r="F159" s="90" t="s">
        <v>535</v>
      </c>
      <c r="G159" s="329"/>
      <c r="H159" s="90" t="s">
        <v>526</v>
      </c>
      <c r="I159" s="90"/>
    </row>
    <row r="160" spans="1:9" ht="24.95" customHeight="1">
      <c r="A160" s="75" t="s">
        <v>538</v>
      </c>
      <c r="B160" s="72" t="s">
        <v>537</v>
      </c>
      <c r="C160" s="61">
        <f t="shared" si="11"/>
        <v>1</v>
      </c>
      <c r="D160" s="123"/>
      <c r="E160" s="169"/>
      <c r="F160" s="89" t="s">
        <v>2500</v>
      </c>
      <c r="G160" s="329"/>
      <c r="H160" s="89"/>
      <c r="I160" s="89"/>
    </row>
    <row r="161" spans="1:9" ht="24.95" customHeight="1">
      <c r="A161" s="73" t="s">
        <v>2487</v>
      </c>
      <c r="B161" s="74" t="s">
        <v>539</v>
      </c>
      <c r="C161" s="65">
        <f t="shared" si="11"/>
        <v>1</v>
      </c>
      <c r="D161" s="123"/>
      <c r="E161" s="169"/>
      <c r="F161" s="90" t="s">
        <v>2486</v>
      </c>
      <c r="G161" s="329"/>
      <c r="H161" s="90"/>
      <c r="I161" s="90"/>
    </row>
    <row r="162" spans="1:9" ht="24.95" customHeight="1">
      <c r="A162" s="75" t="s">
        <v>540</v>
      </c>
      <c r="B162" s="72" t="s">
        <v>541</v>
      </c>
      <c r="C162" s="61"/>
      <c r="D162" s="125">
        <f>SUM(D163:D164)</f>
        <v>0</v>
      </c>
      <c r="E162" s="169"/>
      <c r="F162" s="89" t="s">
        <v>542</v>
      </c>
      <c r="G162" s="329"/>
      <c r="H162" s="89"/>
      <c r="I162" s="89"/>
    </row>
    <row r="163" spans="1:9" ht="24.95" customHeight="1">
      <c r="A163" s="73" t="s">
        <v>543</v>
      </c>
      <c r="B163" s="74" t="s">
        <v>544</v>
      </c>
      <c r="C163" s="65">
        <f t="shared" si="11"/>
        <v>1</v>
      </c>
      <c r="D163" s="123"/>
      <c r="E163" s="169"/>
      <c r="F163" s="90" t="s">
        <v>545</v>
      </c>
      <c r="G163" s="329"/>
      <c r="H163" s="90" t="s">
        <v>546</v>
      </c>
      <c r="I163" s="90"/>
    </row>
    <row r="164" spans="1:9" ht="24.95" customHeight="1">
      <c r="A164" s="75" t="s">
        <v>547</v>
      </c>
      <c r="B164" s="72" t="s">
        <v>2903</v>
      </c>
      <c r="C164" s="61">
        <f t="shared" si="11"/>
        <v>1</v>
      </c>
      <c r="D164" s="123"/>
      <c r="E164" s="169"/>
      <c r="F164" s="89" t="s">
        <v>2499</v>
      </c>
      <c r="G164" s="329"/>
      <c r="H164" s="89"/>
      <c r="I164" s="89"/>
    </row>
    <row r="165" spans="1:9" ht="24.95" customHeight="1">
      <c r="A165" s="73" t="s">
        <v>40</v>
      </c>
      <c r="B165" s="74" t="s">
        <v>548</v>
      </c>
      <c r="C165" s="65">
        <f>IF(COUNTBLANK(D165),1,2)</f>
        <v>1</v>
      </c>
      <c r="D165" s="123"/>
      <c r="E165" s="169"/>
      <c r="F165" s="90" t="s">
        <v>2521</v>
      </c>
      <c r="G165" s="329"/>
      <c r="H165" s="90" t="s">
        <v>526</v>
      </c>
      <c r="I165" s="90"/>
    </row>
    <row r="166" spans="1:9" ht="24.95" customHeight="1">
      <c r="A166" s="75" t="s">
        <v>42</v>
      </c>
      <c r="B166" s="72" t="s">
        <v>549</v>
      </c>
      <c r="C166" s="61">
        <f>IF(COUNTBLANK(D166),1,2)</f>
        <v>1</v>
      </c>
      <c r="D166" s="123"/>
      <c r="E166" s="169"/>
      <c r="F166" s="89" t="s">
        <v>550</v>
      </c>
      <c r="G166" s="329"/>
      <c r="H166" s="89" t="s">
        <v>526</v>
      </c>
      <c r="I166" s="89"/>
    </row>
    <row r="167" spans="1:9" s="160" customFormat="1" ht="12.6" customHeight="1">
      <c r="A167" s="82"/>
      <c r="B167" s="83"/>
      <c r="C167" s="84"/>
      <c r="D167" s="85"/>
      <c r="E167" s="106"/>
      <c r="F167" s="104"/>
      <c r="G167" s="330"/>
      <c r="H167" s="104"/>
      <c r="I167" s="104"/>
    </row>
    <row r="168" spans="1:9" s="160" customFormat="1" ht="24.95" customHeight="1">
      <c r="A168" s="55">
        <v>9</v>
      </c>
      <c r="B168" s="70" t="s">
        <v>551</v>
      </c>
      <c r="C168" s="56"/>
      <c r="D168" s="57" t="str">
        <f>$D$3</f>
        <v xml:space="preserve">Data  </v>
      </c>
      <c r="E168" s="58" t="str">
        <f>$E$3</f>
        <v>Comment Box</v>
      </c>
      <c r="F168" s="59" t="s">
        <v>48</v>
      </c>
      <c r="G168" s="337"/>
      <c r="H168" s="289"/>
      <c r="I168" s="289"/>
    </row>
    <row r="169" spans="1:9" s="160" customFormat="1" ht="12.6" customHeight="1">
      <c r="A169" s="82"/>
      <c r="B169" s="82"/>
      <c r="C169" s="84"/>
      <c r="D169" s="85"/>
      <c r="E169" s="106"/>
      <c r="F169" s="104"/>
      <c r="G169" s="330"/>
      <c r="H169" s="104"/>
      <c r="I169" s="104"/>
    </row>
    <row r="170" spans="1:9" ht="24.95" customHeight="1">
      <c r="A170" s="73" t="s">
        <v>552</v>
      </c>
      <c r="B170" s="74" t="s">
        <v>553</v>
      </c>
      <c r="C170" s="65"/>
      <c r="D170" s="125">
        <f>SUM(D172,D196)</f>
        <v>0</v>
      </c>
      <c r="E170" s="169"/>
      <c r="F170" s="90" t="s">
        <v>2467</v>
      </c>
      <c r="G170" s="329"/>
      <c r="H170" s="90" t="s">
        <v>116</v>
      </c>
      <c r="I170" s="90" t="s">
        <v>3013</v>
      </c>
    </row>
    <row r="171" spans="1:9" ht="24.95" customHeight="1">
      <c r="A171" s="75" t="s">
        <v>2489</v>
      </c>
      <c r="B171" s="72" t="s">
        <v>2490</v>
      </c>
      <c r="C171" s="61">
        <f t="shared" ref="C171:C211" si="12">IF(COUNTBLANK(D171),1,2)</f>
        <v>1</v>
      </c>
      <c r="D171" s="348"/>
      <c r="E171" s="169"/>
      <c r="F171" s="89" t="s">
        <v>3021</v>
      </c>
      <c r="G171" s="329"/>
      <c r="H171" s="89"/>
      <c r="I171" s="89"/>
    </row>
    <row r="172" spans="1:9" ht="24.95" customHeight="1">
      <c r="A172" s="73" t="s">
        <v>554</v>
      </c>
      <c r="B172" s="74" t="s">
        <v>555</v>
      </c>
      <c r="C172" s="65">
        <f t="shared" si="12"/>
        <v>1</v>
      </c>
      <c r="D172" s="123"/>
      <c r="E172" s="169"/>
      <c r="F172" s="90" t="s">
        <v>2468</v>
      </c>
      <c r="G172" s="329"/>
      <c r="H172" s="90" t="s">
        <v>116</v>
      </c>
      <c r="I172" s="90"/>
    </row>
    <row r="173" spans="1:9" ht="24.95" customHeight="1">
      <c r="A173" s="75" t="s">
        <v>556</v>
      </c>
      <c r="B173" s="293" t="s">
        <v>557</v>
      </c>
      <c r="C173" s="61">
        <f t="shared" si="12"/>
        <v>1</v>
      </c>
      <c r="D173" s="348"/>
      <c r="E173" s="241"/>
      <c r="F173" s="89" t="s">
        <v>558</v>
      </c>
      <c r="G173" s="329"/>
      <c r="H173" s="89" t="s">
        <v>84</v>
      </c>
      <c r="I173" s="89"/>
    </row>
    <row r="174" spans="1:9" ht="24.95" customHeight="1">
      <c r="A174" s="73" t="s">
        <v>11</v>
      </c>
      <c r="B174" s="74" t="s">
        <v>559</v>
      </c>
      <c r="C174" s="65"/>
      <c r="D174" s="108">
        <f>IFERROR(D57/D172,0)</f>
        <v>0</v>
      </c>
      <c r="E174" s="169"/>
      <c r="F174" s="90" t="s">
        <v>2421</v>
      </c>
      <c r="G174" s="329"/>
      <c r="H174" s="90" t="s">
        <v>560</v>
      </c>
      <c r="I174" s="90"/>
    </row>
    <row r="175" spans="1:9" ht="24.95" customHeight="1">
      <c r="A175" s="75" t="s">
        <v>561</v>
      </c>
      <c r="B175" s="72" t="s">
        <v>562</v>
      </c>
      <c r="C175" s="61">
        <f t="shared" si="12"/>
        <v>1</v>
      </c>
      <c r="D175" s="100"/>
      <c r="E175" s="169"/>
      <c r="F175" s="89" t="s">
        <v>563</v>
      </c>
      <c r="G175" s="329"/>
      <c r="H175" s="89" t="s">
        <v>84</v>
      </c>
      <c r="I175" s="280"/>
    </row>
    <row r="176" spans="1:9" ht="24.95" customHeight="1">
      <c r="A176" s="73" t="s">
        <v>12</v>
      </c>
      <c r="B176" s="74" t="s">
        <v>564</v>
      </c>
      <c r="C176" s="65">
        <f t="shared" si="12"/>
        <v>1</v>
      </c>
      <c r="D176" s="123"/>
      <c r="E176" s="169"/>
      <c r="F176" s="90" t="s">
        <v>2522</v>
      </c>
      <c r="G176" s="329"/>
      <c r="H176" s="90" t="s">
        <v>565</v>
      </c>
      <c r="I176" s="281" t="s">
        <v>3014</v>
      </c>
    </row>
    <row r="177" spans="1:9" ht="24.95" customHeight="1">
      <c r="A177" s="75" t="s">
        <v>566</v>
      </c>
      <c r="B177" s="72" t="s">
        <v>567</v>
      </c>
      <c r="C177" s="61">
        <f t="shared" si="12"/>
        <v>1</v>
      </c>
      <c r="D177" s="123"/>
      <c r="E177" s="169"/>
      <c r="F177" s="89" t="s">
        <v>568</v>
      </c>
      <c r="G177" s="329"/>
      <c r="H177" s="89" t="s">
        <v>116</v>
      </c>
      <c r="I177" s="89"/>
    </row>
    <row r="178" spans="1:9" ht="24.95" customHeight="1">
      <c r="A178" s="73" t="s">
        <v>569</v>
      </c>
      <c r="B178" s="74" t="str">
        <f>CONCATENATE("Net Leasable Area ",IF(D179&lt;&gt;"","(",""),D179,IF(D179&lt;&gt;"",")",""))</f>
        <v xml:space="preserve">Net Leasable Area </v>
      </c>
      <c r="C178" s="65">
        <f t="shared" si="12"/>
        <v>1</v>
      </c>
      <c r="D178" s="123"/>
      <c r="E178" s="169"/>
      <c r="F178" s="90" t="s">
        <v>570</v>
      </c>
      <c r="G178" s="329"/>
      <c r="H178" s="90" t="s">
        <v>571</v>
      </c>
      <c r="I178" s="90"/>
    </row>
    <row r="179" spans="1:9" ht="24.95" customHeight="1">
      <c r="A179" s="75" t="s">
        <v>38</v>
      </c>
      <c r="B179" s="72" t="s">
        <v>572</v>
      </c>
      <c r="C179" s="61">
        <f t="shared" si="12"/>
        <v>1</v>
      </c>
      <c r="D179" s="122"/>
      <c r="E179" s="169"/>
      <c r="F179" s="89" t="s">
        <v>573</v>
      </c>
      <c r="G179" s="329"/>
      <c r="H179" s="89" t="s">
        <v>84</v>
      </c>
      <c r="I179" s="89"/>
    </row>
    <row r="180" spans="1:9" ht="24.95" customHeight="1">
      <c r="A180" s="73" t="s">
        <v>39</v>
      </c>
      <c r="B180" s="74" t="s">
        <v>574</v>
      </c>
      <c r="C180" s="65">
        <f t="shared" si="12"/>
        <v>1</v>
      </c>
      <c r="D180" s="100"/>
      <c r="E180" s="169"/>
      <c r="F180" s="90" t="s">
        <v>575</v>
      </c>
      <c r="G180" s="329"/>
      <c r="H180" s="90" t="s">
        <v>571</v>
      </c>
      <c r="I180" s="90"/>
    </row>
    <row r="181" spans="1:9" ht="24.95" customHeight="1">
      <c r="A181" s="75" t="s">
        <v>576</v>
      </c>
      <c r="B181" s="72" t="s">
        <v>577</v>
      </c>
      <c r="C181" s="61">
        <f t="shared" si="12"/>
        <v>1</v>
      </c>
      <c r="D181" s="100"/>
      <c r="E181" s="169"/>
      <c r="F181" s="89" t="s">
        <v>578</v>
      </c>
      <c r="G181" s="329"/>
      <c r="H181" s="89" t="s">
        <v>571</v>
      </c>
      <c r="I181" s="89"/>
    </row>
    <row r="182" spans="1:9" ht="24.95" customHeight="1">
      <c r="A182" s="282" t="s">
        <v>41</v>
      </c>
      <c r="B182" s="74" t="s">
        <v>579</v>
      </c>
      <c r="C182" s="65">
        <f>IF(COUNTBLANK(D182),1,2)</f>
        <v>1</v>
      </c>
      <c r="D182" s="246"/>
      <c r="E182" s="169"/>
      <c r="F182" s="90" t="s">
        <v>2508</v>
      </c>
      <c r="G182" s="329"/>
      <c r="H182" s="90"/>
      <c r="I182" s="90"/>
    </row>
    <row r="183" spans="1:9" ht="24.95" customHeight="1">
      <c r="A183" s="283" t="s">
        <v>580</v>
      </c>
      <c r="B183" s="72" t="s">
        <v>581</v>
      </c>
      <c r="C183" s="61">
        <f t="shared" ref="C183:C193" si="13">IF(COUNTBLANK(D183),1,2)</f>
        <v>1</v>
      </c>
      <c r="D183" s="246"/>
      <c r="E183" s="169"/>
      <c r="F183" s="280" t="s">
        <v>582</v>
      </c>
      <c r="G183" s="338"/>
      <c r="H183" s="280" t="s">
        <v>84</v>
      </c>
      <c r="I183" s="280"/>
    </row>
    <row r="184" spans="1:9" ht="24.95" customHeight="1">
      <c r="A184" s="284" t="s">
        <v>583</v>
      </c>
      <c r="B184" s="74" t="s">
        <v>584</v>
      </c>
      <c r="C184" s="65">
        <f t="shared" si="13"/>
        <v>1</v>
      </c>
      <c r="D184" s="246"/>
      <c r="E184" s="169"/>
      <c r="F184" s="281" t="s">
        <v>585</v>
      </c>
      <c r="G184" s="338"/>
      <c r="H184" s="281" t="s">
        <v>84</v>
      </c>
      <c r="I184" s="281"/>
    </row>
    <row r="185" spans="1:9" ht="24.95" customHeight="1">
      <c r="A185" s="283" t="s">
        <v>586</v>
      </c>
      <c r="B185" s="72" t="s">
        <v>587</v>
      </c>
      <c r="C185" s="61">
        <f t="shared" si="13"/>
        <v>1</v>
      </c>
      <c r="D185" s="246"/>
      <c r="E185" s="169"/>
      <c r="F185" s="280" t="s">
        <v>588</v>
      </c>
      <c r="G185" s="338"/>
      <c r="H185" s="280" t="s">
        <v>84</v>
      </c>
      <c r="I185" s="280"/>
    </row>
    <row r="186" spans="1:9" ht="24.95" customHeight="1">
      <c r="A186" s="284" t="s">
        <v>589</v>
      </c>
      <c r="B186" s="74" t="s">
        <v>590</v>
      </c>
      <c r="C186" s="65">
        <f t="shared" si="13"/>
        <v>1</v>
      </c>
      <c r="D186" s="246"/>
      <c r="E186" s="169"/>
      <c r="F186" s="281" t="s">
        <v>591</v>
      </c>
      <c r="G186" s="338"/>
      <c r="H186" s="281" t="s">
        <v>84</v>
      </c>
      <c r="I186" s="281"/>
    </row>
    <row r="187" spans="1:9" ht="24.95" customHeight="1">
      <c r="A187" s="283" t="s">
        <v>592</v>
      </c>
      <c r="B187" s="72" t="s">
        <v>593</v>
      </c>
      <c r="C187" s="61">
        <f t="shared" si="13"/>
        <v>1</v>
      </c>
      <c r="D187" s="246"/>
      <c r="E187" s="169"/>
      <c r="F187" s="280" t="s">
        <v>594</v>
      </c>
      <c r="G187" s="338"/>
      <c r="H187" s="280" t="s">
        <v>84</v>
      </c>
      <c r="I187" s="280"/>
    </row>
    <row r="188" spans="1:9" ht="24.95" customHeight="1">
      <c r="A188" s="284" t="s">
        <v>595</v>
      </c>
      <c r="B188" s="74" t="s">
        <v>596</v>
      </c>
      <c r="C188" s="65">
        <f t="shared" si="13"/>
        <v>1</v>
      </c>
      <c r="D188" s="246"/>
      <c r="E188" s="169"/>
      <c r="F188" s="281" t="s">
        <v>597</v>
      </c>
      <c r="G188" s="338"/>
      <c r="H188" s="281" t="s">
        <v>84</v>
      </c>
      <c r="I188" s="281"/>
    </row>
    <row r="189" spans="1:9" ht="24.95" customHeight="1">
      <c r="A189" s="283" t="s">
        <v>598</v>
      </c>
      <c r="B189" s="72" t="s">
        <v>599</v>
      </c>
      <c r="C189" s="61">
        <f t="shared" si="13"/>
        <v>1</v>
      </c>
      <c r="D189" s="246"/>
      <c r="E189" s="169"/>
      <c r="F189" s="280" t="s">
        <v>600</v>
      </c>
      <c r="G189" s="338"/>
      <c r="H189" s="280" t="s">
        <v>84</v>
      </c>
      <c r="I189" s="280"/>
    </row>
    <row r="190" spans="1:9" ht="24.95" customHeight="1">
      <c r="A190" s="284" t="s">
        <v>601</v>
      </c>
      <c r="B190" s="74" t="s">
        <v>602</v>
      </c>
      <c r="C190" s="65">
        <f t="shared" si="13"/>
        <v>1</v>
      </c>
      <c r="D190" s="246"/>
      <c r="E190" s="169"/>
      <c r="F190" s="281" t="s">
        <v>603</v>
      </c>
      <c r="G190" s="338"/>
      <c r="H190" s="281" t="s">
        <v>84</v>
      </c>
      <c r="I190" s="281"/>
    </row>
    <row r="191" spans="1:9" ht="24.95" customHeight="1">
      <c r="A191" s="283" t="s">
        <v>604</v>
      </c>
      <c r="B191" s="72" t="s">
        <v>605</v>
      </c>
      <c r="C191" s="61">
        <f t="shared" si="13"/>
        <v>1</v>
      </c>
      <c r="D191" s="246"/>
      <c r="E191" s="169"/>
      <c r="F191" s="280" t="s">
        <v>606</v>
      </c>
      <c r="G191" s="338"/>
      <c r="H191" s="280" t="s">
        <v>84</v>
      </c>
      <c r="I191" s="280"/>
    </row>
    <row r="192" spans="1:9" ht="24.95" customHeight="1">
      <c r="A192" s="284" t="s">
        <v>607</v>
      </c>
      <c r="B192" s="74" t="s">
        <v>608</v>
      </c>
      <c r="C192" s="65">
        <f t="shared" si="13"/>
        <v>1</v>
      </c>
      <c r="D192" s="246"/>
      <c r="E192" s="169"/>
      <c r="F192" s="281" t="s">
        <v>609</v>
      </c>
      <c r="G192" s="338"/>
      <c r="H192" s="281" t="s">
        <v>84</v>
      </c>
      <c r="I192" s="281"/>
    </row>
    <row r="193" spans="1:9" ht="24.95" customHeight="1">
      <c r="A193" s="283" t="s">
        <v>610</v>
      </c>
      <c r="B193" s="72" t="s">
        <v>611</v>
      </c>
      <c r="C193" s="61">
        <f t="shared" si="13"/>
        <v>1</v>
      </c>
      <c r="D193" s="246"/>
      <c r="E193" s="169"/>
      <c r="F193" s="280" t="s">
        <v>612</v>
      </c>
      <c r="G193" s="338"/>
      <c r="H193" s="280" t="s">
        <v>84</v>
      </c>
      <c r="I193" s="280"/>
    </row>
    <row r="194" spans="1:9" ht="24.95" customHeight="1">
      <c r="A194" s="284" t="s">
        <v>613</v>
      </c>
      <c r="B194" s="74" t="s">
        <v>614</v>
      </c>
      <c r="C194" s="65"/>
      <c r="D194" s="125">
        <f>SUM(D183:D193)</f>
        <v>0</v>
      </c>
      <c r="E194" s="169"/>
      <c r="F194" s="281" t="s">
        <v>615</v>
      </c>
      <c r="G194" s="338"/>
      <c r="H194" s="281" t="s">
        <v>84</v>
      </c>
      <c r="I194" s="281"/>
    </row>
    <row r="195" spans="1:9" ht="24.95" customHeight="1">
      <c r="A195" s="75" t="s">
        <v>616</v>
      </c>
      <c r="B195" s="72" t="s">
        <v>617</v>
      </c>
      <c r="C195" s="61">
        <f t="shared" si="12"/>
        <v>1</v>
      </c>
      <c r="D195" s="110"/>
      <c r="E195" s="169"/>
      <c r="F195" s="89" t="s">
        <v>618</v>
      </c>
      <c r="G195" s="329"/>
      <c r="H195" s="89" t="s">
        <v>565</v>
      </c>
      <c r="I195" s="89"/>
    </row>
    <row r="196" spans="1:9" ht="24.95" customHeight="1">
      <c r="A196" s="73" t="s">
        <v>619</v>
      </c>
      <c r="B196" s="74" t="s">
        <v>620</v>
      </c>
      <c r="C196" s="65">
        <f t="shared" si="12"/>
        <v>1</v>
      </c>
      <c r="D196" s="123"/>
      <c r="E196" s="169"/>
      <c r="F196" s="90" t="s">
        <v>2469</v>
      </c>
      <c r="G196" s="329"/>
      <c r="H196" s="90" t="s">
        <v>621</v>
      </c>
      <c r="I196" s="90"/>
    </row>
    <row r="197" spans="1:9" ht="24.95" customHeight="1">
      <c r="A197" s="75" t="s">
        <v>43</v>
      </c>
      <c r="B197" s="72" t="s">
        <v>622</v>
      </c>
      <c r="C197" s="61"/>
      <c r="D197" s="108">
        <f>IF(D5&lt;&gt;0,D196/D5,0)</f>
        <v>0</v>
      </c>
      <c r="E197" s="169"/>
      <c r="F197" s="89" t="s">
        <v>2446</v>
      </c>
      <c r="G197" s="329"/>
      <c r="H197" s="89" t="s">
        <v>621</v>
      </c>
      <c r="I197" s="89"/>
    </row>
    <row r="198" spans="1:9" ht="24.95" customHeight="1">
      <c r="A198" s="73" t="s">
        <v>623</v>
      </c>
      <c r="B198" s="74" t="s">
        <v>624</v>
      </c>
      <c r="C198" s="65">
        <f t="shared" si="12"/>
        <v>1</v>
      </c>
      <c r="D198" s="100"/>
      <c r="E198" s="169"/>
      <c r="F198" s="90" t="s">
        <v>625</v>
      </c>
      <c r="G198" s="329"/>
      <c r="H198" s="90" t="s">
        <v>621</v>
      </c>
      <c r="I198" s="90"/>
    </row>
    <row r="199" spans="1:9" ht="24.95" customHeight="1">
      <c r="A199" s="75" t="s">
        <v>626</v>
      </c>
      <c r="B199" s="72" t="s">
        <v>627</v>
      </c>
      <c r="C199" s="61">
        <f t="shared" si="12"/>
        <v>1</v>
      </c>
      <c r="D199" s="123"/>
      <c r="E199" s="169"/>
      <c r="F199" s="89" t="s">
        <v>628</v>
      </c>
      <c r="G199" s="329"/>
      <c r="H199" s="89" t="s">
        <v>621</v>
      </c>
      <c r="I199" s="89"/>
    </row>
    <row r="200" spans="1:9" ht="24.95" customHeight="1">
      <c r="A200" s="73" t="s">
        <v>629</v>
      </c>
      <c r="B200" s="74" t="s">
        <v>630</v>
      </c>
      <c r="C200" s="65">
        <f t="shared" si="12"/>
        <v>1</v>
      </c>
      <c r="D200" s="100"/>
      <c r="E200" s="169"/>
      <c r="F200" s="90" t="s">
        <v>631</v>
      </c>
      <c r="G200" s="329"/>
      <c r="H200" s="90" t="s">
        <v>84</v>
      </c>
      <c r="I200" s="90"/>
    </row>
    <row r="201" spans="1:9" ht="24.95" customHeight="1">
      <c r="A201" s="75" t="s">
        <v>632</v>
      </c>
      <c r="B201" s="72" t="s">
        <v>633</v>
      </c>
      <c r="C201" s="61"/>
      <c r="D201" s="108">
        <f>SUM(D202:D211)</f>
        <v>0</v>
      </c>
      <c r="E201" s="169"/>
      <c r="F201" s="89" t="s">
        <v>634</v>
      </c>
      <c r="G201" s="329"/>
      <c r="H201" s="89" t="s">
        <v>571</v>
      </c>
      <c r="I201" s="89"/>
    </row>
    <row r="202" spans="1:9" ht="24.95" customHeight="1">
      <c r="A202" s="73" t="s">
        <v>635</v>
      </c>
      <c r="B202" s="74"/>
      <c r="C202" s="65">
        <f t="shared" si="12"/>
        <v>1</v>
      </c>
      <c r="D202" s="100"/>
      <c r="E202" s="169"/>
      <c r="F202" s="90" t="s">
        <v>636</v>
      </c>
      <c r="G202" s="329"/>
      <c r="H202" s="90" t="s">
        <v>84</v>
      </c>
      <c r="I202" s="90"/>
    </row>
    <row r="203" spans="1:9" ht="24.95" customHeight="1">
      <c r="A203" s="75" t="s">
        <v>637</v>
      </c>
      <c r="B203" s="72"/>
      <c r="C203" s="61">
        <f t="shared" si="12"/>
        <v>1</v>
      </c>
      <c r="D203" s="100"/>
      <c r="E203" s="169"/>
      <c r="F203" s="89"/>
      <c r="G203" s="329"/>
      <c r="H203" s="89"/>
      <c r="I203" s="89"/>
    </row>
    <row r="204" spans="1:9" ht="24.95" customHeight="1">
      <c r="A204" s="73" t="s">
        <v>638</v>
      </c>
      <c r="B204" s="74"/>
      <c r="C204" s="65">
        <f t="shared" si="12"/>
        <v>1</v>
      </c>
      <c r="D204" s="100"/>
      <c r="E204" s="169"/>
      <c r="F204" s="90"/>
      <c r="G204" s="329"/>
      <c r="H204" s="90"/>
      <c r="I204" s="90"/>
    </row>
    <row r="205" spans="1:9" ht="24.95" customHeight="1">
      <c r="A205" s="75" t="s">
        <v>639</v>
      </c>
      <c r="B205" s="72"/>
      <c r="C205" s="61">
        <f t="shared" si="12"/>
        <v>1</v>
      </c>
      <c r="D205" s="100"/>
      <c r="E205" s="169"/>
      <c r="F205" s="89"/>
      <c r="G205" s="329"/>
      <c r="H205" s="89"/>
      <c r="I205" s="89"/>
    </row>
    <row r="206" spans="1:9" ht="24.95" customHeight="1">
      <c r="A206" s="73" t="s">
        <v>640</v>
      </c>
      <c r="B206" s="74"/>
      <c r="C206" s="65">
        <f t="shared" si="12"/>
        <v>1</v>
      </c>
      <c r="D206" s="100"/>
      <c r="E206" s="169"/>
      <c r="F206" s="90"/>
      <c r="G206" s="329"/>
      <c r="H206" s="90"/>
      <c r="I206" s="90"/>
    </row>
    <row r="207" spans="1:9" ht="24.95" customHeight="1">
      <c r="A207" s="75" t="s">
        <v>641</v>
      </c>
      <c r="B207" s="72"/>
      <c r="C207" s="61">
        <f t="shared" si="12"/>
        <v>1</v>
      </c>
      <c r="D207" s="100"/>
      <c r="E207" s="169"/>
      <c r="F207" s="89"/>
      <c r="G207" s="329"/>
      <c r="H207" s="89"/>
      <c r="I207" s="89"/>
    </row>
    <row r="208" spans="1:9" ht="24.95" customHeight="1">
      <c r="A208" s="73" t="s">
        <v>642</v>
      </c>
      <c r="B208" s="74"/>
      <c r="C208" s="65">
        <f t="shared" si="12"/>
        <v>1</v>
      </c>
      <c r="D208" s="100"/>
      <c r="E208" s="169"/>
      <c r="F208" s="90"/>
      <c r="G208" s="329"/>
      <c r="H208" s="90"/>
      <c r="I208" s="90"/>
    </row>
    <row r="209" spans="1:9" ht="24.95" customHeight="1">
      <c r="A209" s="75" t="s">
        <v>643</v>
      </c>
      <c r="B209" s="72"/>
      <c r="C209" s="61">
        <f t="shared" si="12"/>
        <v>1</v>
      </c>
      <c r="D209" s="100"/>
      <c r="E209" s="169"/>
      <c r="F209" s="89"/>
      <c r="G209" s="329"/>
      <c r="H209" s="89"/>
      <c r="I209" s="89"/>
    </row>
    <row r="210" spans="1:9" ht="24.95" customHeight="1">
      <c r="A210" s="73" t="s">
        <v>644</v>
      </c>
      <c r="B210" s="74"/>
      <c r="C210" s="65">
        <f t="shared" si="12"/>
        <v>1</v>
      </c>
      <c r="D210" s="100"/>
      <c r="E210" s="169"/>
      <c r="F210" s="90"/>
      <c r="G210" s="329"/>
      <c r="H210" s="90"/>
      <c r="I210" s="90"/>
    </row>
    <row r="211" spans="1:9" ht="24.95" customHeight="1">
      <c r="A211" s="75" t="s">
        <v>645</v>
      </c>
      <c r="B211" s="72"/>
      <c r="C211" s="61">
        <f t="shared" si="12"/>
        <v>1</v>
      </c>
      <c r="D211" s="100"/>
      <c r="E211" s="169"/>
      <c r="F211" s="89"/>
      <c r="G211" s="329"/>
      <c r="H211" s="89"/>
      <c r="I211" s="89"/>
    </row>
    <row r="212" spans="1:9" s="160" customFormat="1" ht="12.6" customHeight="1">
      <c r="A212" s="82"/>
      <c r="B212" s="85"/>
      <c r="C212" s="84"/>
      <c r="D212" s="85"/>
      <c r="E212" s="106" t="s">
        <v>646</v>
      </c>
      <c r="F212" s="104"/>
      <c r="G212" s="330"/>
      <c r="H212" s="104"/>
      <c r="I212" s="104"/>
    </row>
    <row r="213" spans="1:9" s="254" customFormat="1" ht="24.95" customHeight="1">
      <c r="A213" s="55">
        <v>10</v>
      </c>
      <c r="B213" s="70" t="s">
        <v>647</v>
      </c>
      <c r="C213" s="56"/>
      <c r="D213" s="57" t="str">
        <f>$D$3</f>
        <v xml:space="preserve">Data  </v>
      </c>
      <c r="E213" s="58" t="str">
        <f>$E$3</f>
        <v>Comment Box</v>
      </c>
      <c r="F213" s="59" t="s">
        <v>48</v>
      </c>
      <c r="G213" s="327"/>
      <c r="H213" s="59"/>
      <c r="I213" s="289"/>
    </row>
    <row r="214" spans="1:9" s="254" customFormat="1" ht="12.6" customHeight="1">
      <c r="A214" s="82"/>
      <c r="B214" s="83"/>
      <c r="C214" s="84"/>
      <c r="D214" s="85"/>
      <c r="E214" s="106"/>
      <c r="F214" s="104"/>
      <c r="G214" s="330"/>
      <c r="H214" s="104"/>
      <c r="I214" s="104"/>
    </row>
    <row r="215" spans="1:9" s="255" customFormat="1" ht="24.95" customHeight="1">
      <c r="A215" s="75" t="s">
        <v>648</v>
      </c>
      <c r="B215" s="72" t="s">
        <v>649</v>
      </c>
      <c r="C215" s="61">
        <f>IF(COUNTBLANK(D215),1,2)</f>
        <v>1</v>
      </c>
      <c r="D215" s="122"/>
      <c r="E215" s="86"/>
      <c r="F215" s="89" t="s">
        <v>650</v>
      </c>
      <c r="G215" s="329"/>
      <c r="H215" s="89"/>
      <c r="I215" s="89"/>
    </row>
    <row r="216" spans="1:9" s="255" customFormat="1" ht="24.95" customHeight="1">
      <c r="A216" s="73" t="s">
        <v>651</v>
      </c>
      <c r="B216" s="285" t="s">
        <v>652</v>
      </c>
      <c r="C216" s="65">
        <f>IF(COUNTBLANK(D216),1,2)</f>
        <v>1</v>
      </c>
      <c r="D216" s="100"/>
      <c r="E216" s="86"/>
      <c r="F216" s="66" t="s">
        <v>653</v>
      </c>
      <c r="G216" s="339"/>
      <c r="H216" s="66"/>
      <c r="I216" s="66"/>
    </row>
    <row r="217" spans="1:9" s="255" customFormat="1" ht="24.95" customHeight="1">
      <c r="A217" s="75">
        <v>10.3</v>
      </c>
      <c r="B217" s="72" t="s">
        <v>654</v>
      </c>
      <c r="C217" s="61">
        <f>IF(COUNTBLANK(D217),1,2)</f>
        <v>1</v>
      </c>
      <c r="D217" s="100"/>
      <c r="E217" s="86"/>
      <c r="F217" s="89" t="s">
        <v>655</v>
      </c>
      <c r="G217" s="329"/>
      <c r="H217" s="89"/>
      <c r="I217" s="89"/>
    </row>
    <row r="218" spans="1:9" s="255" customFormat="1" ht="24.95" customHeight="1">
      <c r="A218" s="73">
        <v>10.4</v>
      </c>
      <c r="B218" s="285" t="s">
        <v>656</v>
      </c>
      <c r="C218" s="65">
        <f>IF(COUNTBLANK(D218),1,2)</f>
        <v>1</v>
      </c>
      <c r="D218" s="100"/>
      <c r="E218" s="86"/>
      <c r="F218" s="66" t="s">
        <v>657</v>
      </c>
      <c r="G218" s="339"/>
      <c r="H218" s="66"/>
      <c r="I218" s="66"/>
    </row>
    <row r="219" spans="1:9" s="160" customFormat="1" ht="12.6" customHeight="1">
      <c r="A219" s="82"/>
      <c r="B219" s="83"/>
      <c r="C219" s="84"/>
      <c r="D219" s="85"/>
      <c r="E219" s="106"/>
      <c r="F219" s="104"/>
      <c r="G219" s="330"/>
      <c r="H219" s="104"/>
      <c r="I219" s="104"/>
    </row>
    <row r="220" spans="1:9" s="160" customFormat="1" ht="38.1" customHeight="1">
      <c r="A220" s="55">
        <v>11</v>
      </c>
      <c r="B220" s="70" t="s">
        <v>658</v>
      </c>
      <c r="C220" s="56"/>
      <c r="D220" s="57" t="str">
        <f>$D$3</f>
        <v xml:space="preserve">Data  </v>
      </c>
      <c r="E220" s="58" t="str">
        <f>$E$3</f>
        <v>Comment Box</v>
      </c>
      <c r="F220" s="81" t="s">
        <v>659</v>
      </c>
      <c r="G220" s="335"/>
      <c r="H220" s="290" t="s">
        <v>3060</v>
      </c>
      <c r="I220" s="326"/>
    </row>
    <row r="221" spans="1:9" s="160" customFormat="1" ht="12.6" customHeight="1">
      <c r="A221" s="82"/>
      <c r="B221" s="83"/>
      <c r="C221" s="84"/>
      <c r="D221" s="85"/>
      <c r="E221" s="106"/>
      <c r="F221" s="104"/>
      <c r="G221" s="330"/>
      <c r="H221" s="104"/>
      <c r="I221" s="104"/>
    </row>
    <row r="222" spans="1:9" ht="24.95" customHeight="1">
      <c r="A222" s="75" t="s">
        <v>660</v>
      </c>
      <c r="B222" s="72" t="s">
        <v>661</v>
      </c>
      <c r="C222" s="61">
        <f t="shared" ref="C222:C253" si="14">IF(COUNTBLANK(D222),1,2)</f>
        <v>1</v>
      </c>
      <c r="D222" s="123"/>
      <c r="E222" s="169"/>
      <c r="F222" s="89" t="s">
        <v>662</v>
      </c>
      <c r="G222" s="329"/>
      <c r="H222" s="89" t="s">
        <v>663</v>
      </c>
      <c r="I222" s="89"/>
    </row>
    <row r="223" spans="1:9" ht="24.95" customHeight="1">
      <c r="A223" s="73" t="s">
        <v>664</v>
      </c>
      <c r="B223" s="74" t="s">
        <v>665</v>
      </c>
      <c r="C223" s="65"/>
      <c r="D223" s="286">
        <f>SUM(D224:D225)</f>
        <v>0</v>
      </c>
      <c r="E223" s="169"/>
      <c r="F223" s="90" t="s">
        <v>666</v>
      </c>
      <c r="G223" s="329"/>
      <c r="H223" s="90" t="s">
        <v>663</v>
      </c>
      <c r="I223" s="90"/>
    </row>
    <row r="224" spans="1:9" ht="24.95" customHeight="1">
      <c r="A224" s="75" t="s">
        <v>667</v>
      </c>
      <c r="B224" s="72" t="s">
        <v>668</v>
      </c>
      <c r="C224" s="61">
        <f t="shared" si="14"/>
        <v>1</v>
      </c>
      <c r="D224" s="123"/>
      <c r="E224" s="169"/>
      <c r="F224" s="89" t="s">
        <v>669</v>
      </c>
      <c r="G224" s="329"/>
      <c r="H224" s="89" t="s">
        <v>663</v>
      </c>
      <c r="I224" s="89"/>
    </row>
    <row r="225" spans="1:9" ht="24.95" customHeight="1">
      <c r="A225" s="73" t="s">
        <v>670</v>
      </c>
      <c r="B225" s="74" t="s">
        <v>671</v>
      </c>
      <c r="C225" s="65">
        <f t="shared" si="14"/>
        <v>1</v>
      </c>
      <c r="D225" s="123"/>
      <c r="E225" s="169"/>
      <c r="F225" s="90" t="s">
        <v>672</v>
      </c>
      <c r="G225" s="329"/>
      <c r="H225" s="90" t="s">
        <v>663</v>
      </c>
      <c r="I225" s="90"/>
    </row>
    <row r="226" spans="1:9" ht="24.95" customHeight="1">
      <c r="A226" s="75" t="s">
        <v>22</v>
      </c>
      <c r="B226" s="72" t="s">
        <v>673</v>
      </c>
      <c r="C226" s="61">
        <f t="shared" si="14"/>
        <v>1</v>
      </c>
      <c r="D226" s="123"/>
      <c r="E226" s="169"/>
      <c r="F226" s="89" t="s">
        <v>674</v>
      </c>
      <c r="G226" s="329"/>
      <c r="H226" s="89" t="s">
        <v>663</v>
      </c>
      <c r="I226" s="89"/>
    </row>
    <row r="227" spans="1:9" ht="24.95" customHeight="1">
      <c r="A227" s="73" t="s">
        <v>675</v>
      </c>
      <c r="B227" s="74" t="s">
        <v>676</v>
      </c>
      <c r="C227" s="65">
        <f t="shared" si="14"/>
        <v>1</v>
      </c>
      <c r="D227" s="123"/>
      <c r="E227" s="169"/>
      <c r="F227" s="90" t="s">
        <v>677</v>
      </c>
      <c r="G227" s="329"/>
      <c r="H227" s="90" t="s">
        <v>663</v>
      </c>
      <c r="I227" s="90"/>
    </row>
    <row r="228" spans="1:9" ht="24.95" customHeight="1">
      <c r="A228" s="75" t="s">
        <v>678</v>
      </c>
      <c r="B228" s="72" t="s">
        <v>679</v>
      </c>
      <c r="C228" s="61">
        <f t="shared" si="14"/>
        <v>1</v>
      </c>
      <c r="D228" s="123"/>
      <c r="E228" s="169"/>
      <c r="F228" s="89" t="s">
        <v>680</v>
      </c>
      <c r="G228" s="329"/>
      <c r="H228" s="89" t="s">
        <v>663</v>
      </c>
      <c r="I228" s="89"/>
    </row>
    <row r="229" spans="1:9" ht="24.95" customHeight="1">
      <c r="A229" s="73" t="s">
        <v>681</v>
      </c>
      <c r="B229" s="74" t="s">
        <v>682</v>
      </c>
      <c r="C229" s="65">
        <f t="shared" si="14"/>
        <v>1</v>
      </c>
      <c r="D229" s="123"/>
      <c r="E229" s="169"/>
      <c r="F229" s="90" t="s">
        <v>683</v>
      </c>
      <c r="G229" s="329"/>
      <c r="H229" s="90" t="s">
        <v>663</v>
      </c>
      <c r="I229" s="90"/>
    </row>
    <row r="230" spans="1:9" ht="24.95" customHeight="1">
      <c r="A230" s="75" t="s">
        <v>684</v>
      </c>
      <c r="B230" s="72" t="s">
        <v>685</v>
      </c>
      <c r="C230" s="61">
        <f t="shared" si="14"/>
        <v>1</v>
      </c>
      <c r="D230" s="123"/>
      <c r="E230" s="169"/>
      <c r="F230" s="89" t="s">
        <v>686</v>
      </c>
      <c r="G230" s="329"/>
      <c r="H230" s="89" t="s">
        <v>663</v>
      </c>
      <c r="I230" s="89"/>
    </row>
    <row r="231" spans="1:9" ht="24.95" customHeight="1">
      <c r="A231" s="73" t="s">
        <v>687</v>
      </c>
      <c r="B231" s="74" t="s">
        <v>688</v>
      </c>
      <c r="C231" s="65">
        <f t="shared" si="14"/>
        <v>1</v>
      </c>
      <c r="D231" s="123"/>
      <c r="E231" s="169"/>
      <c r="F231" s="90" t="s">
        <v>689</v>
      </c>
      <c r="G231" s="329"/>
      <c r="H231" s="90" t="s">
        <v>663</v>
      </c>
      <c r="I231" s="90"/>
    </row>
    <row r="232" spans="1:9" ht="24.95" customHeight="1">
      <c r="A232" s="75" t="s">
        <v>690</v>
      </c>
      <c r="B232" s="72" t="s">
        <v>691</v>
      </c>
      <c r="C232" s="61">
        <f t="shared" si="14"/>
        <v>1</v>
      </c>
      <c r="D232" s="123"/>
      <c r="E232" s="169"/>
      <c r="F232" s="89" t="s">
        <v>692</v>
      </c>
      <c r="G232" s="329"/>
      <c r="H232" s="89" t="s">
        <v>663</v>
      </c>
      <c r="I232" s="89"/>
    </row>
    <row r="233" spans="1:9" ht="24.95" customHeight="1">
      <c r="A233" s="73" t="s">
        <v>693</v>
      </c>
      <c r="B233" s="74" t="s">
        <v>694</v>
      </c>
      <c r="C233" s="65">
        <f t="shared" si="14"/>
        <v>1</v>
      </c>
      <c r="D233" s="123"/>
      <c r="E233" s="169"/>
      <c r="F233" s="90" t="s">
        <v>695</v>
      </c>
      <c r="G233" s="329"/>
      <c r="H233" s="90" t="s">
        <v>84</v>
      </c>
      <c r="I233" s="90"/>
    </row>
    <row r="234" spans="1:9" ht="24.95" customHeight="1">
      <c r="A234" s="75" t="s">
        <v>696</v>
      </c>
      <c r="B234" s="72" t="s">
        <v>697</v>
      </c>
      <c r="C234" s="61">
        <f t="shared" si="14"/>
        <v>1</v>
      </c>
      <c r="D234" s="123"/>
      <c r="E234" s="169"/>
      <c r="F234" s="89" t="s">
        <v>698</v>
      </c>
      <c r="G234" s="329"/>
      <c r="H234" s="89" t="s">
        <v>663</v>
      </c>
      <c r="I234" s="89"/>
    </row>
    <row r="235" spans="1:9" ht="24.95" customHeight="1">
      <c r="A235" s="73" t="s">
        <v>21</v>
      </c>
      <c r="B235" s="74" t="s">
        <v>699</v>
      </c>
      <c r="C235" s="65">
        <f t="shared" si="14"/>
        <v>1</v>
      </c>
      <c r="D235" s="123"/>
      <c r="E235" s="169"/>
      <c r="F235" s="90" t="s">
        <v>700</v>
      </c>
      <c r="G235" s="329"/>
      <c r="H235" s="90" t="s">
        <v>663</v>
      </c>
      <c r="I235" s="90"/>
    </row>
    <row r="236" spans="1:9" ht="24.95" customHeight="1">
      <c r="A236" s="75" t="s">
        <v>701</v>
      </c>
      <c r="B236" s="72" t="s">
        <v>702</v>
      </c>
      <c r="C236" s="61">
        <f t="shared" si="14"/>
        <v>1</v>
      </c>
      <c r="D236" s="123"/>
      <c r="E236" s="169"/>
      <c r="F236" s="89" t="s">
        <v>703</v>
      </c>
      <c r="G236" s="329"/>
      <c r="H236" s="89" t="s">
        <v>663</v>
      </c>
      <c r="I236" s="89"/>
    </row>
    <row r="237" spans="1:9" ht="24.95" customHeight="1">
      <c r="A237" s="73" t="s">
        <v>704</v>
      </c>
      <c r="B237" s="74" t="s">
        <v>705</v>
      </c>
      <c r="C237" s="65">
        <f t="shared" si="14"/>
        <v>1</v>
      </c>
      <c r="D237" s="123"/>
      <c r="E237" s="169"/>
      <c r="F237" s="90" t="s">
        <v>706</v>
      </c>
      <c r="G237" s="329"/>
      <c r="H237" s="90" t="s">
        <v>84</v>
      </c>
      <c r="I237" s="90"/>
    </row>
    <row r="238" spans="1:9" ht="24.95" customHeight="1">
      <c r="A238" s="75" t="s">
        <v>707</v>
      </c>
      <c r="B238" s="72" t="s">
        <v>708</v>
      </c>
      <c r="C238" s="61">
        <f t="shared" si="14"/>
        <v>1</v>
      </c>
      <c r="D238" s="123"/>
      <c r="E238" s="169"/>
      <c r="F238" s="89" t="s">
        <v>709</v>
      </c>
      <c r="G238" s="329"/>
      <c r="H238" s="89" t="s">
        <v>663</v>
      </c>
      <c r="I238" s="89"/>
    </row>
    <row r="239" spans="1:9" ht="24.95" customHeight="1">
      <c r="A239" s="73" t="s">
        <v>710</v>
      </c>
      <c r="B239" s="74" t="s">
        <v>711</v>
      </c>
      <c r="C239" s="65"/>
      <c r="D239" s="125">
        <f>SUM(D222:D223,D226:D238)</f>
        <v>0</v>
      </c>
      <c r="E239" s="169"/>
      <c r="F239" s="90" t="s">
        <v>2408</v>
      </c>
      <c r="G239" s="329"/>
      <c r="H239" s="90" t="s">
        <v>663</v>
      </c>
      <c r="I239" s="90" t="s">
        <v>3015</v>
      </c>
    </row>
    <row r="240" spans="1:9" ht="24.95" customHeight="1">
      <c r="A240" s="75" t="s">
        <v>712</v>
      </c>
      <c r="B240" s="72" t="s">
        <v>713</v>
      </c>
      <c r="C240" s="61"/>
      <c r="D240" s="125">
        <f>SUM(D241:D242)</f>
        <v>0</v>
      </c>
      <c r="E240" s="169"/>
      <c r="F240" s="89" t="s">
        <v>714</v>
      </c>
      <c r="G240" s="329"/>
      <c r="H240" s="89" t="s">
        <v>663</v>
      </c>
      <c r="I240" s="89"/>
    </row>
    <row r="241" spans="1:9" ht="24.95" customHeight="1">
      <c r="A241" s="73" t="s">
        <v>715</v>
      </c>
      <c r="B241" s="74" t="s">
        <v>716</v>
      </c>
      <c r="C241" s="270">
        <f t="shared" si="14"/>
        <v>1</v>
      </c>
      <c r="D241" s="123"/>
      <c r="E241" s="169"/>
      <c r="F241" s="90" t="s">
        <v>717</v>
      </c>
      <c r="G241" s="329"/>
      <c r="H241" s="90" t="s">
        <v>663</v>
      </c>
      <c r="I241" s="90"/>
    </row>
    <row r="242" spans="1:9" ht="24.95" customHeight="1">
      <c r="A242" s="75" t="s">
        <v>718</v>
      </c>
      <c r="B242" s="72" t="s">
        <v>719</v>
      </c>
      <c r="C242" s="61">
        <f t="shared" si="14"/>
        <v>1</v>
      </c>
      <c r="D242" s="123"/>
      <c r="E242" s="169"/>
      <c r="F242" s="89" t="s">
        <v>720</v>
      </c>
      <c r="G242" s="329"/>
      <c r="H242" s="89" t="s">
        <v>663</v>
      </c>
      <c r="I242" s="89"/>
    </row>
    <row r="243" spans="1:9" ht="24.95" customHeight="1">
      <c r="A243" s="73" t="s">
        <v>721</v>
      </c>
      <c r="B243" s="74" t="s">
        <v>722</v>
      </c>
      <c r="C243" s="270">
        <f t="shared" si="14"/>
        <v>1</v>
      </c>
      <c r="D243" s="123"/>
      <c r="E243" s="169"/>
      <c r="F243" s="90" t="s">
        <v>723</v>
      </c>
      <c r="G243" s="329"/>
      <c r="H243" s="90" t="s">
        <v>663</v>
      </c>
      <c r="I243" s="90"/>
    </row>
    <row r="244" spans="1:9" ht="24.95" customHeight="1">
      <c r="A244" s="75" t="s">
        <v>23</v>
      </c>
      <c r="B244" s="72" t="s">
        <v>724</v>
      </c>
      <c r="C244" s="61">
        <f t="shared" si="14"/>
        <v>1</v>
      </c>
      <c r="D244" s="123"/>
      <c r="E244" s="169"/>
      <c r="F244" s="89" t="s">
        <v>725</v>
      </c>
      <c r="G244" s="329"/>
      <c r="H244" s="89" t="s">
        <v>726</v>
      </c>
      <c r="I244" s="89"/>
    </row>
    <row r="245" spans="1:9" ht="24.95" customHeight="1">
      <c r="A245" s="73" t="s">
        <v>24</v>
      </c>
      <c r="B245" s="74" t="s">
        <v>727</v>
      </c>
      <c r="C245" s="270">
        <f t="shared" si="14"/>
        <v>1</v>
      </c>
      <c r="D245" s="123"/>
      <c r="E245" s="169"/>
      <c r="F245" s="90" t="s">
        <v>728</v>
      </c>
      <c r="G245" s="329"/>
      <c r="H245" s="90" t="s">
        <v>729</v>
      </c>
      <c r="I245" s="90"/>
    </row>
    <row r="246" spans="1:9" s="253" customFormat="1" ht="24.95" customHeight="1">
      <c r="A246" s="75" t="s">
        <v>730</v>
      </c>
      <c r="B246" s="72" t="s">
        <v>731</v>
      </c>
      <c r="C246" s="61">
        <f t="shared" si="14"/>
        <v>1</v>
      </c>
      <c r="D246" s="123"/>
      <c r="E246" s="169"/>
      <c r="F246" s="89" t="s">
        <v>732</v>
      </c>
      <c r="G246" s="329"/>
      <c r="H246" s="89" t="s">
        <v>733</v>
      </c>
      <c r="I246" s="89"/>
    </row>
    <row r="247" spans="1:9" ht="28.5" customHeight="1">
      <c r="A247" s="73" t="s">
        <v>734</v>
      </c>
      <c r="B247" s="74" t="s">
        <v>735</v>
      </c>
      <c r="C247" s="270">
        <f t="shared" si="14"/>
        <v>1</v>
      </c>
      <c r="D247" s="100"/>
      <c r="E247" s="169"/>
      <c r="F247" s="90" t="s">
        <v>2501</v>
      </c>
      <c r="G247" s="329"/>
      <c r="H247" s="90" t="s">
        <v>736</v>
      </c>
      <c r="I247" s="90"/>
    </row>
    <row r="248" spans="1:9" ht="24.95" customHeight="1">
      <c r="A248" s="75" t="s">
        <v>25</v>
      </c>
      <c r="B248" s="72" t="s">
        <v>737</v>
      </c>
      <c r="C248" s="61">
        <f t="shared" si="14"/>
        <v>1</v>
      </c>
      <c r="D248" s="100"/>
      <c r="E248" s="169"/>
      <c r="F248" s="89" t="s">
        <v>2502</v>
      </c>
      <c r="G248" s="329"/>
      <c r="H248" s="89" t="s">
        <v>738</v>
      </c>
      <c r="I248" s="89"/>
    </row>
    <row r="249" spans="1:9" ht="24.95" customHeight="1">
      <c r="A249" s="73" t="s">
        <v>739</v>
      </c>
      <c r="B249" s="74" t="s">
        <v>740</v>
      </c>
      <c r="C249" s="270">
        <f t="shared" si="14"/>
        <v>1</v>
      </c>
      <c r="D249" s="100"/>
      <c r="E249" s="169"/>
      <c r="F249" s="90" t="s">
        <v>2503</v>
      </c>
      <c r="G249" s="329"/>
      <c r="H249" s="90" t="s">
        <v>741</v>
      </c>
      <c r="I249" s="90"/>
    </row>
    <row r="250" spans="1:9" ht="24.95" customHeight="1">
      <c r="A250" s="75" t="s">
        <v>742</v>
      </c>
      <c r="B250" s="72" t="s">
        <v>743</v>
      </c>
      <c r="C250" s="61">
        <f t="shared" si="14"/>
        <v>1</v>
      </c>
      <c r="D250" s="100"/>
      <c r="E250" s="169"/>
      <c r="F250" s="89" t="s">
        <v>2504</v>
      </c>
      <c r="G250" s="329"/>
      <c r="H250" s="89" t="s">
        <v>741</v>
      </c>
      <c r="I250" s="89"/>
    </row>
    <row r="251" spans="1:9" ht="24.95" customHeight="1">
      <c r="A251" s="73" t="s">
        <v>744</v>
      </c>
      <c r="B251" s="74" t="s">
        <v>745</v>
      </c>
      <c r="C251" s="270">
        <f t="shared" si="14"/>
        <v>1</v>
      </c>
      <c r="D251" s="123"/>
      <c r="E251" s="169"/>
      <c r="F251" s="90" t="s">
        <v>746</v>
      </c>
      <c r="G251" s="329"/>
      <c r="H251" s="90" t="s">
        <v>747</v>
      </c>
      <c r="I251" s="90"/>
    </row>
    <row r="252" spans="1:9" ht="24.95" customHeight="1">
      <c r="A252" s="75" t="s">
        <v>748</v>
      </c>
      <c r="B252" s="72" t="s">
        <v>749</v>
      </c>
      <c r="C252" s="61">
        <f t="shared" si="14"/>
        <v>1</v>
      </c>
      <c r="D252" s="123"/>
      <c r="E252" s="169"/>
      <c r="F252" s="89" t="s">
        <v>750</v>
      </c>
      <c r="G252" s="329"/>
      <c r="H252" s="89" t="s">
        <v>747</v>
      </c>
      <c r="I252" s="89"/>
    </row>
    <row r="253" spans="1:9" ht="24.95" customHeight="1">
      <c r="A253" s="73" t="s">
        <v>751</v>
      </c>
      <c r="B253" s="74" t="s">
        <v>752</v>
      </c>
      <c r="C253" s="270">
        <f t="shared" si="14"/>
        <v>1</v>
      </c>
      <c r="D253" s="100"/>
      <c r="E253" s="169"/>
      <c r="F253" s="90" t="s">
        <v>2427</v>
      </c>
      <c r="G253" s="329"/>
      <c r="H253" s="90" t="s">
        <v>753</v>
      </c>
      <c r="I253" s="90"/>
    </row>
    <row r="254" spans="1:9" s="160" customFormat="1" ht="12.6" customHeight="1">
      <c r="A254" s="82"/>
      <c r="B254" s="83"/>
      <c r="C254" s="84"/>
      <c r="D254" s="85"/>
      <c r="E254" s="106"/>
      <c r="F254" s="104"/>
      <c r="G254" s="330"/>
      <c r="H254" s="104"/>
      <c r="I254" s="104"/>
    </row>
    <row r="255" spans="1:9" s="160" customFormat="1" ht="24.95" customHeight="1">
      <c r="A255" s="55">
        <v>12</v>
      </c>
      <c r="B255" s="70" t="s">
        <v>754</v>
      </c>
      <c r="C255" s="56"/>
      <c r="D255" s="57" t="str">
        <f>$D$3</f>
        <v xml:space="preserve">Data  </v>
      </c>
      <c r="E255" s="58" t="str">
        <f>$E$3</f>
        <v>Comment Box</v>
      </c>
      <c r="F255" s="59" t="s">
        <v>48</v>
      </c>
      <c r="G255" s="327"/>
      <c r="H255" s="59" t="s">
        <v>755</v>
      </c>
      <c r="I255" s="289"/>
    </row>
    <row r="256" spans="1:9" s="160" customFormat="1" ht="12.6" customHeight="1">
      <c r="A256" s="82"/>
      <c r="B256" s="83"/>
      <c r="C256" s="84"/>
      <c r="D256" s="85"/>
      <c r="E256" s="106"/>
      <c r="F256" s="104"/>
      <c r="G256" s="330"/>
      <c r="H256" s="104"/>
      <c r="I256" s="104"/>
    </row>
    <row r="257" spans="1:10" ht="24.95" customHeight="1">
      <c r="A257" s="75" t="s">
        <v>26</v>
      </c>
      <c r="B257" s="72" t="s">
        <v>756</v>
      </c>
      <c r="C257" s="61">
        <f t="shared" ref="C257:C265" si="15">IF(COUNTBLANK(D257),1,2)</f>
        <v>1</v>
      </c>
      <c r="D257" s="123"/>
      <c r="E257" s="86"/>
      <c r="F257" s="89" t="s">
        <v>757</v>
      </c>
      <c r="G257" s="329"/>
      <c r="H257" s="89"/>
      <c r="I257" s="89" t="s">
        <v>3016</v>
      </c>
    </row>
    <row r="258" spans="1:10" ht="24.95" customHeight="1">
      <c r="A258" s="73" t="s">
        <v>758</v>
      </c>
      <c r="B258" s="74" t="s">
        <v>759</v>
      </c>
      <c r="C258" s="65">
        <f t="shared" si="15"/>
        <v>1</v>
      </c>
      <c r="D258" s="123"/>
      <c r="E258" s="86"/>
      <c r="F258" s="90" t="s">
        <v>760</v>
      </c>
      <c r="G258" s="329"/>
      <c r="H258" s="90"/>
      <c r="I258" s="90" t="s">
        <v>3017</v>
      </c>
    </row>
    <row r="259" spans="1:10" ht="24.95" customHeight="1">
      <c r="A259" s="75" t="s">
        <v>27</v>
      </c>
      <c r="B259" s="72" t="s">
        <v>2405</v>
      </c>
      <c r="C259" s="61">
        <f t="shared" si="15"/>
        <v>1</v>
      </c>
      <c r="D259" s="123"/>
      <c r="E259" s="86"/>
      <c r="F259" s="89" t="s">
        <v>2406</v>
      </c>
      <c r="G259" s="329"/>
      <c r="H259" s="89"/>
      <c r="I259" s="89"/>
    </row>
    <row r="260" spans="1:10" ht="24.95" customHeight="1">
      <c r="A260" s="73" t="s">
        <v>761</v>
      </c>
      <c r="B260" s="74" t="s">
        <v>762</v>
      </c>
      <c r="C260" s="65">
        <f t="shared" si="15"/>
        <v>1</v>
      </c>
      <c r="D260" s="123"/>
      <c r="E260" s="86"/>
      <c r="F260" s="90" t="s">
        <v>763</v>
      </c>
      <c r="G260" s="329"/>
      <c r="H260" s="90"/>
      <c r="I260" s="90"/>
    </row>
    <row r="261" spans="1:10" ht="24.95" customHeight="1">
      <c r="A261" s="75" t="s">
        <v>764</v>
      </c>
      <c r="B261" s="72" t="s">
        <v>765</v>
      </c>
      <c r="C261" s="61">
        <f t="shared" si="15"/>
        <v>1</v>
      </c>
      <c r="D261" s="100"/>
      <c r="E261" s="86"/>
      <c r="F261" s="89" t="s">
        <v>766</v>
      </c>
      <c r="G261" s="329"/>
      <c r="H261" s="89"/>
      <c r="I261" s="89" t="s">
        <v>3018</v>
      </c>
    </row>
    <row r="262" spans="1:10" ht="24.95" customHeight="1">
      <c r="A262" s="73" t="s">
        <v>767</v>
      </c>
      <c r="B262" s="74" t="s">
        <v>768</v>
      </c>
      <c r="C262" s="65">
        <f t="shared" si="15"/>
        <v>1</v>
      </c>
      <c r="D262" s="123"/>
      <c r="E262" s="86"/>
      <c r="F262" s="90" t="s">
        <v>769</v>
      </c>
      <c r="G262" s="329"/>
      <c r="H262" s="90"/>
      <c r="I262" s="90" t="s">
        <v>3019</v>
      </c>
    </row>
    <row r="263" spans="1:10" s="253" customFormat="1" ht="24.95" customHeight="1">
      <c r="A263" s="75" t="s">
        <v>770</v>
      </c>
      <c r="B263" s="72" t="s">
        <v>771</v>
      </c>
      <c r="C263" s="61">
        <f t="shared" si="15"/>
        <v>1</v>
      </c>
      <c r="D263" s="123"/>
      <c r="E263" s="86"/>
      <c r="F263" s="89" t="s">
        <v>2447</v>
      </c>
      <c r="G263" s="329"/>
      <c r="H263" s="89"/>
      <c r="I263" s="89"/>
      <c r="J263" s="163"/>
    </row>
    <row r="264" spans="1:10" s="253" customFormat="1" ht="24.95" customHeight="1">
      <c r="A264" s="73" t="s">
        <v>772</v>
      </c>
      <c r="B264" s="74" t="s">
        <v>773</v>
      </c>
      <c r="C264" s="65">
        <f t="shared" si="15"/>
        <v>1</v>
      </c>
      <c r="D264" s="264"/>
      <c r="E264" s="86"/>
      <c r="F264" s="90" t="s">
        <v>774</v>
      </c>
      <c r="G264" s="329"/>
      <c r="H264" s="90"/>
      <c r="I264" s="90"/>
      <c r="J264" s="163"/>
    </row>
    <row r="265" spans="1:10" s="253" customFormat="1" ht="24.95" customHeight="1">
      <c r="A265" s="75" t="s">
        <v>775</v>
      </c>
      <c r="B265" s="72" t="s">
        <v>776</v>
      </c>
      <c r="C265" s="61">
        <f t="shared" si="15"/>
        <v>1</v>
      </c>
      <c r="D265" s="123"/>
      <c r="E265" s="86"/>
      <c r="F265" s="89" t="s">
        <v>777</v>
      </c>
      <c r="G265" s="329"/>
      <c r="H265" s="89"/>
      <c r="I265" s="89"/>
      <c r="J265" s="163"/>
    </row>
    <row r="266" spans="1:10" s="253" customFormat="1" ht="24.95" customHeight="1">
      <c r="A266" s="73" t="s">
        <v>778</v>
      </c>
      <c r="B266" s="74" t="s">
        <v>779</v>
      </c>
      <c r="C266" s="65"/>
      <c r="D266" s="125">
        <f>IFERROR(D265/D6,0)</f>
        <v>0</v>
      </c>
      <c r="E266" s="86"/>
      <c r="F266" s="90" t="s">
        <v>780</v>
      </c>
      <c r="G266" s="329"/>
      <c r="H266" s="90"/>
      <c r="I266" s="90"/>
      <c r="J266" s="163"/>
    </row>
    <row r="267" spans="1:10" s="160" customFormat="1" ht="12.6" customHeight="1">
      <c r="A267" s="82"/>
      <c r="B267" s="83"/>
      <c r="C267" s="84"/>
      <c r="D267" s="85"/>
      <c r="E267" s="106"/>
      <c r="F267" s="104"/>
      <c r="G267" s="330"/>
      <c r="H267" s="104"/>
      <c r="I267" s="104"/>
    </row>
    <row r="268" spans="1:10" s="160" customFormat="1" ht="48.75">
      <c r="A268" s="55">
        <v>13</v>
      </c>
      <c r="B268" s="70" t="s">
        <v>781</v>
      </c>
      <c r="C268" s="56"/>
      <c r="D268" s="57" t="str">
        <f>$D$3</f>
        <v xml:space="preserve">Data  </v>
      </c>
      <c r="E268" s="58" t="str">
        <f>$E$3</f>
        <v>Comment Box</v>
      </c>
      <c r="F268" s="59" t="s">
        <v>48</v>
      </c>
      <c r="G268" s="327"/>
      <c r="H268" s="59" t="s">
        <v>755</v>
      </c>
      <c r="I268" s="289"/>
    </row>
    <row r="269" spans="1:10" s="160" customFormat="1" ht="12.6" customHeight="1">
      <c r="A269" s="82"/>
      <c r="B269" s="83"/>
      <c r="C269" s="84"/>
      <c r="D269" s="85"/>
      <c r="E269" s="106"/>
      <c r="F269" s="104"/>
      <c r="G269" s="330"/>
      <c r="H269" s="104"/>
      <c r="I269" s="104"/>
    </row>
    <row r="270" spans="1:10" ht="24.95" customHeight="1">
      <c r="A270" s="73" t="s">
        <v>782</v>
      </c>
      <c r="B270" s="74" t="s">
        <v>783</v>
      </c>
      <c r="C270" s="65">
        <f t="shared" ref="C270:C285" si="16">IF(COUNTBLANK(D270),1,2)</f>
        <v>1</v>
      </c>
      <c r="D270" s="123"/>
      <c r="E270" s="86"/>
      <c r="F270" s="90" t="s">
        <v>2488</v>
      </c>
      <c r="G270" s="329"/>
      <c r="H270" s="90"/>
      <c r="I270" s="90"/>
    </row>
    <row r="271" spans="1:10" ht="24.95" customHeight="1">
      <c r="A271" s="75" t="s">
        <v>784</v>
      </c>
      <c r="B271" s="72" t="s">
        <v>785</v>
      </c>
      <c r="C271" s="61">
        <f t="shared" si="16"/>
        <v>1</v>
      </c>
      <c r="D271" s="123"/>
      <c r="E271" s="86"/>
      <c r="F271" s="89" t="s">
        <v>786</v>
      </c>
      <c r="G271" s="329"/>
      <c r="H271" s="89"/>
      <c r="I271" s="89"/>
    </row>
    <row r="272" spans="1:10" ht="24.95" customHeight="1">
      <c r="A272" s="73" t="s">
        <v>787</v>
      </c>
      <c r="B272" s="74" t="s">
        <v>788</v>
      </c>
      <c r="C272" s="65">
        <f t="shared" si="16"/>
        <v>1</v>
      </c>
      <c r="D272" s="123"/>
      <c r="E272" s="86"/>
      <c r="F272" s="90" t="s">
        <v>789</v>
      </c>
      <c r="G272" s="329"/>
      <c r="H272" s="90"/>
      <c r="I272" s="90"/>
    </row>
    <row r="273" spans="1:9" ht="24.95" customHeight="1">
      <c r="A273" s="75" t="s">
        <v>790</v>
      </c>
      <c r="B273" s="72" t="s">
        <v>791</v>
      </c>
      <c r="C273" s="61">
        <f t="shared" si="16"/>
        <v>1</v>
      </c>
      <c r="D273" s="123"/>
      <c r="E273" s="86"/>
      <c r="F273" s="89" t="s">
        <v>792</v>
      </c>
      <c r="G273" s="329"/>
      <c r="H273" s="89"/>
      <c r="I273" s="89"/>
    </row>
    <row r="274" spans="1:9" ht="24.95" customHeight="1">
      <c r="A274" s="73" t="s">
        <v>793</v>
      </c>
      <c r="B274" s="74" t="s">
        <v>794</v>
      </c>
      <c r="C274" s="65">
        <f t="shared" si="16"/>
        <v>1</v>
      </c>
      <c r="D274" s="123"/>
      <c r="E274" s="86"/>
      <c r="F274" s="90" t="s">
        <v>795</v>
      </c>
      <c r="G274" s="329"/>
      <c r="H274" s="90"/>
      <c r="I274" s="90"/>
    </row>
    <row r="275" spans="1:9" ht="24.95" customHeight="1">
      <c r="A275" s="75" t="s">
        <v>28</v>
      </c>
      <c r="B275" s="72" t="s">
        <v>796</v>
      </c>
      <c r="C275" s="61"/>
      <c r="D275" s="124">
        <f>SUM(D270:D274)</f>
        <v>0</v>
      </c>
      <c r="E275" s="86"/>
      <c r="F275" s="89" t="s">
        <v>797</v>
      </c>
      <c r="G275" s="329"/>
      <c r="H275" s="89" t="s">
        <v>104</v>
      </c>
      <c r="I275" s="89"/>
    </row>
    <row r="276" spans="1:9" ht="24.95" customHeight="1">
      <c r="A276" s="73" t="s">
        <v>798</v>
      </c>
      <c r="B276" s="74" t="s">
        <v>799</v>
      </c>
      <c r="C276" s="65">
        <f t="shared" si="16"/>
        <v>1</v>
      </c>
      <c r="D276" s="123"/>
      <c r="E276" s="86"/>
      <c r="F276" s="90" t="s">
        <v>800</v>
      </c>
      <c r="G276" s="329"/>
      <c r="H276" s="90"/>
      <c r="I276" s="90"/>
    </row>
    <row r="277" spans="1:9" ht="24.95" customHeight="1">
      <c r="A277" s="75" t="s">
        <v>801</v>
      </c>
      <c r="B277" s="72" t="s">
        <v>802</v>
      </c>
      <c r="C277" s="61">
        <f t="shared" si="16"/>
        <v>1</v>
      </c>
      <c r="D277" s="123"/>
      <c r="E277" s="86"/>
      <c r="F277" s="89" t="s">
        <v>803</v>
      </c>
      <c r="G277" s="329"/>
      <c r="H277" s="89"/>
      <c r="I277" s="89"/>
    </row>
    <row r="278" spans="1:9" ht="24.95" customHeight="1">
      <c r="A278" s="73" t="s">
        <v>804</v>
      </c>
      <c r="B278" s="74" t="s">
        <v>805</v>
      </c>
      <c r="C278" s="65">
        <f t="shared" si="16"/>
        <v>1</v>
      </c>
      <c r="D278" s="123"/>
      <c r="E278" s="86"/>
      <c r="F278" s="90" t="s">
        <v>2456</v>
      </c>
      <c r="G278" s="329"/>
      <c r="H278" s="90"/>
      <c r="I278" s="90" t="s">
        <v>3020</v>
      </c>
    </row>
    <row r="279" spans="1:9" ht="24.95" customHeight="1">
      <c r="A279" s="75" t="s">
        <v>806</v>
      </c>
      <c r="B279" s="72" t="s">
        <v>807</v>
      </c>
      <c r="C279" s="61">
        <f t="shared" si="16"/>
        <v>1</v>
      </c>
      <c r="D279" s="123"/>
      <c r="E279" s="86"/>
      <c r="F279" s="89" t="s">
        <v>2471</v>
      </c>
      <c r="G279" s="329"/>
      <c r="H279" s="89"/>
      <c r="I279" s="89"/>
    </row>
    <row r="280" spans="1:9" ht="24.95" customHeight="1">
      <c r="A280" s="73" t="s">
        <v>808</v>
      </c>
      <c r="B280" s="74" t="s">
        <v>809</v>
      </c>
      <c r="C280" s="65">
        <f t="shared" si="16"/>
        <v>1</v>
      </c>
      <c r="D280" s="123"/>
      <c r="E280" s="86"/>
      <c r="F280" s="90" t="s">
        <v>2472</v>
      </c>
      <c r="G280" s="329"/>
      <c r="H280" s="90"/>
      <c r="I280" s="90"/>
    </row>
    <row r="281" spans="1:9" ht="24.95" customHeight="1">
      <c r="A281" s="75" t="s">
        <v>810</v>
      </c>
      <c r="B281" s="72" t="s">
        <v>811</v>
      </c>
      <c r="C281" s="61">
        <f t="shared" si="16"/>
        <v>1</v>
      </c>
      <c r="D281" s="123"/>
      <c r="E281" s="86"/>
      <c r="F281" s="89" t="s">
        <v>2473</v>
      </c>
      <c r="G281" s="329"/>
      <c r="H281" s="89"/>
      <c r="I281" s="89"/>
    </row>
    <row r="282" spans="1:9" ht="24.95" customHeight="1">
      <c r="A282" s="73" t="s">
        <v>812</v>
      </c>
      <c r="B282" s="74" t="s">
        <v>813</v>
      </c>
      <c r="C282" s="65">
        <f t="shared" si="16"/>
        <v>1</v>
      </c>
      <c r="D282" s="123"/>
      <c r="E282" s="86"/>
      <c r="F282" s="90" t="s">
        <v>2474</v>
      </c>
      <c r="G282" s="329"/>
      <c r="H282" s="90"/>
      <c r="I282" s="90"/>
    </row>
    <row r="283" spans="1:9" ht="24.95" customHeight="1">
      <c r="A283" s="75" t="s">
        <v>29</v>
      </c>
      <c r="B283" s="72" t="s">
        <v>814</v>
      </c>
      <c r="C283" s="61"/>
      <c r="D283" s="125">
        <f>SUM(D278:D282)</f>
        <v>0</v>
      </c>
      <c r="E283" s="86"/>
      <c r="F283" s="89" t="s">
        <v>2475</v>
      </c>
      <c r="G283" s="329"/>
      <c r="H283" s="89"/>
      <c r="I283" s="89"/>
    </row>
    <row r="284" spans="1:9" ht="24.95" customHeight="1">
      <c r="A284" s="73" t="s">
        <v>815</v>
      </c>
      <c r="B284" s="74" t="s">
        <v>816</v>
      </c>
      <c r="C284" s="65">
        <f t="shared" si="16"/>
        <v>1</v>
      </c>
      <c r="D284" s="123"/>
      <c r="E284" s="86"/>
      <c r="F284" s="90" t="s">
        <v>2476</v>
      </c>
      <c r="G284" s="329"/>
      <c r="H284" s="90"/>
      <c r="I284" s="90"/>
    </row>
    <row r="285" spans="1:9" ht="24.95" customHeight="1">
      <c r="A285" s="75" t="s">
        <v>817</v>
      </c>
      <c r="B285" s="72" t="s">
        <v>818</v>
      </c>
      <c r="C285" s="61">
        <f t="shared" si="16"/>
        <v>1</v>
      </c>
      <c r="D285" s="123"/>
      <c r="E285" s="86"/>
      <c r="F285" s="89" t="s">
        <v>2477</v>
      </c>
      <c r="G285" s="329"/>
      <c r="H285" s="89"/>
      <c r="I285" s="89"/>
    </row>
    <row r="286" spans="1:9" s="160" customFormat="1" ht="12.6" customHeight="1">
      <c r="A286" s="82"/>
      <c r="B286" s="83"/>
      <c r="C286" s="84"/>
      <c r="D286" s="85"/>
      <c r="E286" s="106"/>
      <c r="F286" s="104"/>
      <c r="G286" s="330"/>
      <c r="H286" s="104"/>
      <c r="I286" s="104"/>
    </row>
    <row r="287" spans="1:9" s="176" customFormat="1" ht="24.95" customHeight="1">
      <c r="A287" s="55">
        <v>14</v>
      </c>
      <c r="B287" s="70" t="s">
        <v>819</v>
      </c>
      <c r="C287" s="56"/>
      <c r="D287" s="57" t="str">
        <f>$D$3</f>
        <v xml:space="preserve">Data  </v>
      </c>
      <c r="E287" s="58" t="str">
        <f>$E$3</f>
        <v>Comment Box</v>
      </c>
      <c r="F287" s="59" t="s">
        <v>48</v>
      </c>
      <c r="G287" s="327"/>
      <c r="H287" s="59" t="s">
        <v>820</v>
      </c>
      <c r="I287" s="289"/>
    </row>
    <row r="288" spans="1:9" s="160" customFormat="1" ht="12.6" customHeight="1">
      <c r="A288" s="82"/>
      <c r="B288" s="83"/>
      <c r="C288" s="84"/>
      <c r="D288" s="85"/>
      <c r="E288" s="106"/>
      <c r="F288" s="104"/>
      <c r="G288" s="330"/>
      <c r="H288" s="104"/>
      <c r="I288" s="104"/>
    </row>
    <row r="289" spans="1:9" ht="24.95" customHeight="1">
      <c r="A289" s="73" t="s">
        <v>821</v>
      </c>
      <c r="B289" s="74" t="s">
        <v>822</v>
      </c>
      <c r="C289" s="65">
        <f t="shared" ref="C289:C297" si="17">IF(COUNTBLANK(D289),1,2)</f>
        <v>1</v>
      </c>
      <c r="D289" s="123"/>
      <c r="E289" s="86"/>
      <c r="F289" s="90" t="s">
        <v>823</v>
      </c>
      <c r="G289" s="329"/>
      <c r="H289" s="90"/>
      <c r="I289" s="90"/>
    </row>
    <row r="290" spans="1:9" ht="24.95" customHeight="1">
      <c r="A290" s="75" t="s">
        <v>824</v>
      </c>
      <c r="B290" s="72" t="s">
        <v>825</v>
      </c>
      <c r="C290" s="61">
        <f t="shared" si="17"/>
        <v>1</v>
      </c>
      <c r="D290" s="123"/>
      <c r="E290" s="86"/>
      <c r="F290" s="89" t="s">
        <v>826</v>
      </c>
      <c r="G290" s="329"/>
      <c r="H290" s="89"/>
      <c r="I290" s="89"/>
    </row>
    <row r="291" spans="1:9" ht="24.95" customHeight="1">
      <c r="A291" s="73" t="s">
        <v>827</v>
      </c>
      <c r="B291" s="74" t="s">
        <v>828</v>
      </c>
      <c r="C291" s="65"/>
      <c r="D291" s="124">
        <f>SUM(D289:D290)</f>
        <v>0</v>
      </c>
      <c r="E291" s="86"/>
      <c r="F291" s="90" t="s">
        <v>829</v>
      </c>
      <c r="G291" s="329"/>
      <c r="H291" s="90"/>
      <c r="I291" s="90"/>
    </row>
    <row r="292" spans="1:9" ht="24.95" customHeight="1">
      <c r="A292" s="75" t="s">
        <v>830</v>
      </c>
      <c r="B292" s="72" t="s">
        <v>831</v>
      </c>
      <c r="C292" s="61">
        <f t="shared" si="17"/>
        <v>1</v>
      </c>
      <c r="D292" s="123"/>
      <c r="E292" s="86"/>
      <c r="F292" s="89" t="s">
        <v>832</v>
      </c>
      <c r="G292" s="329"/>
      <c r="H292" s="89"/>
      <c r="I292" s="89"/>
    </row>
    <row r="293" spans="1:9" ht="24.95" customHeight="1">
      <c r="A293" s="73" t="s">
        <v>833</v>
      </c>
      <c r="B293" s="74" t="s">
        <v>834</v>
      </c>
      <c r="C293" s="65"/>
      <c r="D293" s="124">
        <f>D291-D292</f>
        <v>0</v>
      </c>
      <c r="E293" s="86"/>
      <c r="F293" s="90" t="s">
        <v>835</v>
      </c>
      <c r="G293" s="329"/>
      <c r="H293" s="90"/>
      <c r="I293" s="90"/>
    </row>
    <row r="294" spans="1:9" ht="24.95" customHeight="1">
      <c r="A294" s="75" t="s">
        <v>836</v>
      </c>
      <c r="B294" s="72" t="s">
        <v>837</v>
      </c>
      <c r="C294" s="61">
        <f t="shared" si="17"/>
        <v>1</v>
      </c>
      <c r="D294" s="123"/>
      <c r="E294" s="86"/>
      <c r="F294" s="89" t="s">
        <v>2478</v>
      </c>
      <c r="G294" s="329"/>
      <c r="H294" s="89"/>
      <c r="I294" s="89"/>
    </row>
    <row r="295" spans="1:9" ht="24.95" customHeight="1">
      <c r="A295" s="73" t="s">
        <v>838</v>
      </c>
      <c r="B295" s="74" t="s">
        <v>839</v>
      </c>
      <c r="C295" s="65">
        <f t="shared" si="17"/>
        <v>1</v>
      </c>
      <c r="D295" s="123"/>
      <c r="E295" s="86"/>
      <c r="F295" s="90" t="s">
        <v>2479</v>
      </c>
      <c r="G295" s="329"/>
      <c r="H295" s="90"/>
      <c r="I295" s="90"/>
    </row>
    <row r="296" spans="1:9" ht="24.95" customHeight="1">
      <c r="A296" s="75" t="s">
        <v>840</v>
      </c>
      <c r="B296" s="72" t="s">
        <v>841</v>
      </c>
      <c r="C296" s="61"/>
      <c r="D296" s="124">
        <f>SUM(D294:D295)</f>
        <v>0</v>
      </c>
      <c r="E296" s="86"/>
      <c r="F296" s="89" t="s">
        <v>2480</v>
      </c>
      <c r="G296" s="329"/>
      <c r="H296" s="89"/>
      <c r="I296" s="89"/>
    </row>
    <row r="297" spans="1:9" ht="24.95" customHeight="1">
      <c r="A297" s="73" t="s">
        <v>842</v>
      </c>
      <c r="B297" s="74" t="s">
        <v>843</v>
      </c>
      <c r="C297" s="65">
        <f t="shared" si="17"/>
        <v>1</v>
      </c>
      <c r="D297" s="123"/>
      <c r="E297" s="86"/>
      <c r="F297" s="90" t="s">
        <v>2481</v>
      </c>
      <c r="G297" s="329"/>
      <c r="H297" s="90"/>
      <c r="I297" s="90"/>
    </row>
    <row r="298" spans="1:9" ht="24.95" customHeight="1">
      <c r="A298" s="75" t="s">
        <v>844</v>
      </c>
      <c r="B298" s="72" t="s">
        <v>845</v>
      </c>
      <c r="C298" s="61"/>
      <c r="D298" s="124">
        <f>D296-D297</f>
        <v>0</v>
      </c>
      <c r="E298" s="86"/>
      <c r="F298" s="89" t="s">
        <v>2482</v>
      </c>
      <c r="G298" s="329"/>
      <c r="H298" s="89"/>
      <c r="I298" s="89"/>
    </row>
    <row r="299" spans="1:9" s="160" customFormat="1" ht="12.6" customHeight="1">
      <c r="A299" s="82"/>
      <c r="B299" s="83"/>
      <c r="C299" s="84"/>
      <c r="D299" s="85"/>
      <c r="E299" s="106"/>
      <c r="F299" s="104"/>
      <c r="G299" s="330"/>
      <c r="H299" s="104"/>
      <c r="I299" s="104"/>
    </row>
    <row r="300" spans="1:9" s="176" customFormat="1" ht="38.1" customHeight="1">
      <c r="A300" s="55">
        <v>15</v>
      </c>
      <c r="B300" s="70" t="s">
        <v>846</v>
      </c>
      <c r="C300" s="56"/>
      <c r="D300" s="57" t="str">
        <f>$D$3</f>
        <v xml:space="preserve">Data  </v>
      </c>
      <c r="E300" s="58" t="str">
        <f>$E$3</f>
        <v>Comment Box</v>
      </c>
      <c r="F300" s="59" t="s">
        <v>48</v>
      </c>
      <c r="G300" s="327"/>
      <c r="H300" s="59" t="s">
        <v>755</v>
      </c>
      <c r="I300" s="289"/>
    </row>
    <row r="301" spans="1:9" s="160" customFormat="1" ht="12.6" customHeight="1">
      <c r="A301" s="82"/>
      <c r="B301" s="83"/>
      <c r="C301" s="84"/>
      <c r="D301" s="85"/>
      <c r="E301" s="106"/>
      <c r="F301" s="104"/>
      <c r="G301" s="330"/>
      <c r="H301" s="104"/>
      <c r="I301" s="104"/>
    </row>
    <row r="302" spans="1:9" ht="24.95" customHeight="1">
      <c r="A302" s="75" t="s">
        <v>847</v>
      </c>
      <c r="B302" s="72" t="s">
        <v>848</v>
      </c>
      <c r="C302" s="61">
        <f t="shared" ref="C302:C384" si="18">IF(COUNTBLANK(D302),1,2)</f>
        <v>1</v>
      </c>
      <c r="D302" s="123"/>
      <c r="E302" s="86"/>
      <c r="F302" s="89" t="s">
        <v>849</v>
      </c>
      <c r="G302" s="329"/>
      <c r="H302" s="89"/>
      <c r="I302" s="89"/>
    </row>
    <row r="303" spans="1:9" ht="24.95" customHeight="1">
      <c r="A303" s="73" t="s">
        <v>850</v>
      </c>
      <c r="B303" s="74" t="s">
        <v>851</v>
      </c>
      <c r="C303" s="65">
        <f t="shared" si="18"/>
        <v>1</v>
      </c>
      <c r="D303" s="129"/>
      <c r="E303" s="86"/>
      <c r="F303" s="90" t="s">
        <v>2466</v>
      </c>
      <c r="G303" s="329"/>
      <c r="H303" s="90"/>
      <c r="I303" s="90"/>
    </row>
    <row r="304" spans="1:9" ht="24.95" customHeight="1">
      <c r="A304" s="75" t="s">
        <v>852</v>
      </c>
      <c r="B304" s="72" t="s">
        <v>853</v>
      </c>
      <c r="C304" s="61">
        <f t="shared" si="18"/>
        <v>1</v>
      </c>
      <c r="D304" s="123"/>
      <c r="E304" s="86"/>
      <c r="F304" s="89"/>
      <c r="G304" s="329"/>
      <c r="H304" s="89"/>
      <c r="I304" s="89"/>
    </row>
    <row r="305" spans="1:9" ht="24.95" customHeight="1">
      <c r="A305" s="73" t="s">
        <v>854</v>
      </c>
      <c r="B305" s="74" t="s">
        <v>855</v>
      </c>
      <c r="C305" s="65">
        <f t="shared" si="18"/>
        <v>1</v>
      </c>
      <c r="D305" s="129"/>
      <c r="E305" s="86"/>
      <c r="F305" s="90"/>
      <c r="G305" s="329"/>
      <c r="H305" s="90"/>
      <c r="I305" s="90"/>
    </row>
    <row r="306" spans="1:9" ht="24.95" customHeight="1">
      <c r="A306" s="75" t="s">
        <v>856</v>
      </c>
      <c r="B306" s="72" t="s">
        <v>857</v>
      </c>
      <c r="C306" s="61">
        <f t="shared" si="18"/>
        <v>1</v>
      </c>
      <c r="D306" s="123"/>
      <c r="E306" s="86"/>
      <c r="F306" s="89"/>
      <c r="G306" s="329"/>
      <c r="H306" s="89"/>
      <c r="I306" s="89"/>
    </row>
    <row r="307" spans="1:9" ht="24.95" customHeight="1">
      <c r="A307" s="73" t="s">
        <v>858</v>
      </c>
      <c r="B307" s="74" t="s">
        <v>859</v>
      </c>
      <c r="C307" s="65">
        <f t="shared" si="18"/>
        <v>1</v>
      </c>
      <c r="D307" s="129"/>
      <c r="E307" s="86"/>
      <c r="F307" s="90"/>
      <c r="G307" s="329"/>
      <c r="H307" s="90"/>
      <c r="I307" s="90"/>
    </row>
    <row r="308" spans="1:9" ht="24.95" customHeight="1">
      <c r="A308" s="75" t="s">
        <v>860</v>
      </c>
      <c r="B308" s="72" t="s">
        <v>861</v>
      </c>
      <c r="C308" s="61">
        <f t="shared" si="18"/>
        <v>1</v>
      </c>
      <c r="D308" s="123"/>
      <c r="E308" s="86"/>
      <c r="F308" s="89"/>
      <c r="G308" s="329"/>
      <c r="H308" s="89"/>
      <c r="I308" s="89"/>
    </row>
    <row r="309" spans="1:9" ht="24.95" customHeight="1">
      <c r="A309" s="73" t="s">
        <v>862</v>
      </c>
      <c r="B309" s="74" t="s">
        <v>863</v>
      </c>
      <c r="C309" s="65">
        <f t="shared" si="18"/>
        <v>1</v>
      </c>
      <c r="D309" s="129"/>
      <c r="E309" s="86"/>
      <c r="F309" s="90"/>
      <c r="G309" s="329"/>
      <c r="H309" s="90"/>
      <c r="I309" s="90"/>
    </row>
    <row r="310" spans="1:9" ht="24.95" customHeight="1">
      <c r="A310" s="75" t="s">
        <v>864</v>
      </c>
      <c r="B310" s="72" t="s">
        <v>865</v>
      </c>
      <c r="C310" s="61">
        <f t="shared" si="18"/>
        <v>1</v>
      </c>
      <c r="D310" s="123"/>
      <c r="E310" s="86"/>
      <c r="F310" s="89"/>
      <c r="G310" s="329"/>
      <c r="H310" s="89"/>
      <c r="I310" s="89"/>
    </row>
    <row r="311" spans="1:9" ht="24.95" customHeight="1">
      <c r="A311" s="73" t="s">
        <v>866</v>
      </c>
      <c r="B311" s="74" t="s">
        <v>867</v>
      </c>
      <c r="C311" s="65">
        <f t="shared" si="18"/>
        <v>1</v>
      </c>
      <c r="D311" s="129"/>
      <c r="E311" s="86"/>
      <c r="F311" s="90"/>
      <c r="G311" s="329"/>
      <c r="H311" s="90"/>
      <c r="I311" s="90"/>
    </row>
    <row r="312" spans="1:9" ht="24.95" customHeight="1">
      <c r="A312" s="75" t="s">
        <v>868</v>
      </c>
      <c r="B312" s="72" t="s">
        <v>869</v>
      </c>
      <c r="C312" s="61">
        <f t="shared" si="18"/>
        <v>1</v>
      </c>
      <c r="D312" s="123"/>
      <c r="E312" s="86"/>
      <c r="F312" s="89"/>
      <c r="G312" s="329"/>
      <c r="H312" s="89"/>
      <c r="I312" s="89"/>
    </row>
    <row r="313" spans="1:9" ht="24.95" customHeight="1">
      <c r="A313" s="73" t="s">
        <v>870</v>
      </c>
      <c r="B313" s="74" t="s">
        <v>871</v>
      </c>
      <c r="C313" s="65">
        <f t="shared" si="18"/>
        <v>1</v>
      </c>
      <c r="D313" s="129"/>
      <c r="E313" s="86"/>
      <c r="F313" s="90"/>
      <c r="G313" s="329"/>
      <c r="H313" s="90"/>
      <c r="I313" s="90"/>
    </row>
    <row r="314" spans="1:9" ht="24.95" customHeight="1">
      <c r="A314" s="75" t="s">
        <v>872</v>
      </c>
      <c r="B314" s="72" t="s">
        <v>873</v>
      </c>
      <c r="C314" s="61">
        <f t="shared" si="18"/>
        <v>1</v>
      </c>
      <c r="D314" s="123"/>
      <c r="E314" s="86"/>
      <c r="F314" s="89"/>
      <c r="G314" s="329"/>
      <c r="H314" s="89"/>
      <c r="I314" s="89"/>
    </row>
    <row r="315" spans="1:9" ht="24.95" customHeight="1">
      <c r="A315" s="73" t="s">
        <v>874</v>
      </c>
      <c r="B315" s="74" t="s">
        <v>875</v>
      </c>
      <c r="C315" s="65">
        <f t="shared" si="18"/>
        <v>1</v>
      </c>
      <c r="D315" s="129"/>
      <c r="E315" s="86"/>
      <c r="F315" s="90"/>
      <c r="G315" s="329"/>
      <c r="H315" s="90"/>
      <c r="I315" s="90"/>
    </row>
    <row r="316" spans="1:9" ht="24.95" customHeight="1">
      <c r="A316" s="75" t="s">
        <v>876</v>
      </c>
      <c r="B316" s="72" t="s">
        <v>877</v>
      </c>
      <c r="C316" s="61">
        <f t="shared" si="18"/>
        <v>1</v>
      </c>
      <c r="D316" s="123"/>
      <c r="E316" s="86"/>
      <c r="F316" s="89"/>
      <c r="G316" s="329"/>
      <c r="H316" s="89"/>
      <c r="I316" s="89"/>
    </row>
    <row r="317" spans="1:9" ht="24.95" customHeight="1">
      <c r="A317" s="73" t="s">
        <v>878</v>
      </c>
      <c r="B317" s="74" t="s">
        <v>879</v>
      </c>
      <c r="C317" s="65">
        <f t="shared" si="18"/>
        <v>1</v>
      </c>
      <c r="D317" s="129"/>
      <c r="E317" s="86"/>
      <c r="F317" s="90"/>
      <c r="G317" s="329"/>
      <c r="H317" s="90"/>
      <c r="I317" s="90"/>
    </row>
    <row r="318" spans="1:9" ht="24.95" customHeight="1">
      <c r="A318" s="75" t="s">
        <v>880</v>
      </c>
      <c r="B318" s="72" t="s">
        <v>881</v>
      </c>
      <c r="C318" s="61">
        <f t="shared" si="18"/>
        <v>1</v>
      </c>
      <c r="D318" s="123"/>
      <c r="E318" s="86"/>
      <c r="F318" s="89"/>
      <c r="G318" s="329"/>
      <c r="H318" s="89"/>
      <c r="I318" s="89"/>
    </row>
    <row r="319" spans="1:9" ht="24.95" customHeight="1">
      <c r="A319" s="73" t="s">
        <v>882</v>
      </c>
      <c r="B319" s="74" t="s">
        <v>883</v>
      </c>
      <c r="C319" s="65">
        <f t="shared" si="18"/>
        <v>1</v>
      </c>
      <c r="D319" s="129"/>
      <c r="E319" s="86"/>
      <c r="F319" s="90"/>
      <c r="G319" s="329"/>
      <c r="H319" s="90"/>
      <c r="I319" s="90"/>
    </row>
    <row r="320" spans="1:9" ht="24.95" customHeight="1">
      <c r="A320" s="75" t="s">
        <v>884</v>
      </c>
      <c r="B320" s="72" t="s">
        <v>885</v>
      </c>
      <c r="C320" s="61">
        <f t="shared" si="18"/>
        <v>1</v>
      </c>
      <c r="D320" s="123"/>
      <c r="E320" s="86"/>
      <c r="F320" s="89"/>
      <c r="G320" s="329"/>
      <c r="H320" s="89"/>
      <c r="I320" s="89"/>
    </row>
    <row r="321" spans="1:9" ht="24.95" customHeight="1">
      <c r="A321" s="73" t="s">
        <v>886</v>
      </c>
      <c r="B321" s="74" t="s">
        <v>887</v>
      </c>
      <c r="C321" s="65">
        <f t="shared" si="18"/>
        <v>1</v>
      </c>
      <c r="D321" s="129"/>
      <c r="E321" s="86"/>
      <c r="F321" s="90"/>
      <c r="G321" s="329"/>
      <c r="H321" s="90"/>
      <c r="I321" s="90"/>
    </row>
    <row r="322" spans="1:9" ht="24.95" customHeight="1">
      <c r="A322" s="75" t="s">
        <v>888</v>
      </c>
      <c r="B322" s="72" t="s">
        <v>889</v>
      </c>
      <c r="C322" s="61">
        <f t="shared" si="18"/>
        <v>1</v>
      </c>
      <c r="D322" s="123"/>
      <c r="E322" s="86"/>
      <c r="F322" s="89" t="s">
        <v>890</v>
      </c>
      <c r="G322" s="329"/>
      <c r="H322" s="89"/>
      <c r="I322" s="89"/>
    </row>
    <row r="323" spans="1:9" ht="24.95" customHeight="1">
      <c r="A323" s="73" t="s">
        <v>891</v>
      </c>
      <c r="B323" s="74" t="s">
        <v>892</v>
      </c>
      <c r="C323" s="65">
        <f t="shared" si="18"/>
        <v>1</v>
      </c>
      <c r="D323" s="129"/>
      <c r="E323" s="86"/>
      <c r="F323" s="90" t="s">
        <v>2466</v>
      </c>
      <c r="G323" s="329"/>
      <c r="H323" s="90"/>
      <c r="I323" s="90"/>
    </row>
    <row r="324" spans="1:9" ht="24.95" customHeight="1">
      <c r="A324" s="75" t="s">
        <v>893</v>
      </c>
      <c r="B324" s="72" t="s">
        <v>894</v>
      </c>
      <c r="C324" s="61">
        <f t="shared" si="18"/>
        <v>1</v>
      </c>
      <c r="D324" s="123"/>
      <c r="E324" s="86"/>
      <c r="F324" s="89"/>
      <c r="G324" s="329"/>
      <c r="H324" s="89"/>
      <c r="I324" s="89"/>
    </row>
    <row r="325" spans="1:9" ht="24.95" customHeight="1">
      <c r="A325" s="73" t="s">
        <v>895</v>
      </c>
      <c r="B325" s="74" t="s">
        <v>896</v>
      </c>
      <c r="C325" s="65">
        <f t="shared" si="18"/>
        <v>1</v>
      </c>
      <c r="D325" s="129"/>
      <c r="E325" s="86"/>
      <c r="F325" s="90"/>
      <c r="G325" s="329"/>
      <c r="H325" s="90"/>
      <c r="I325" s="90"/>
    </row>
    <row r="326" spans="1:9" ht="24.95" customHeight="1">
      <c r="A326" s="75" t="s">
        <v>897</v>
      </c>
      <c r="B326" s="72" t="s">
        <v>898</v>
      </c>
      <c r="C326" s="61">
        <f t="shared" si="18"/>
        <v>1</v>
      </c>
      <c r="D326" s="123"/>
      <c r="E326" s="86"/>
      <c r="F326" s="89"/>
      <c r="G326" s="329"/>
      <c r="H326" s="89"/>
      <c r="I326" s="89"/>
    </row>
    <row r="327" spans="1:9" ht="24.95" customHeight="1">
      <c r="A327" s="73" t="s">
        <v>899</v>
      </c>
      <c r="B327" s="74" t="s">
        <v>900</v>
      </c>
      <c r="C327" s="65">
        <f t="shared" si="18"/>
        <v>1</v>
      </c>
      <c r="D327" s="129"/>
      <c r="E327" s="86"/>
      <c r="F327" s="90"/>
      <c r="G327" s="329"/>
      <c r="H327" s="90"/>
      <c r="I327" s="90"/>
    </row>
    <row r="328" spans="1:9" ht="24.95" customHeight="1">
      <c r="A328" s="75" t="s">
        <v>901</v>
      </c>
      <c r="B328" s="72" t="s">
        <v>902</v>
      </c>
      <c r="C328" s="61">
        <f t="shared" si="18"/>
        <v>1</v>
      </c>
      <c r="D328" s="123"/>
      <c r="E328" s="86"/>
      <c r="F328" s="89"/>
      <c r="G328" s="329"/>
      <c r="H328" s="89"/>
      <c r="I328" s="89"/>
    </row>
    <row r="329" spans="1:9" ht="24.95" customHeight="1">
      <c r="A329" s="73" t="s">
        <v>903</v>
      </c>
      <c r="B329" s="74" t="s">
        <v>904</v>
      </c>
      <c r="C329" s="65">
        <f t="shared" si="18"/>
        <v>1</v>
      </c>
      <c r="D329" s="129"/>
      <c r="E329" s="86"/>
      <c r="F329" s="90"/>
      <c r="G329" s="329"/>
      <c r="H329" s="90"/>
      <c r="I329" s="90"/>
    </row>
    <row r="330" spans="1:9" ht="24.95" customHeight="1">
      <c r="A330" s="75" t="s">
        <v>905</v>
      </c>
      <c r="B330" s="72" t="s">
        <v>906</v>
      </c>
      <c r="C330" s="61">
        <f t="shared" si="18"/>
        <v>1</v>
      </c>
      <c r="D330" s="123"/>
      <c r="E330" s="86"/>
      <c r="F330" s="89"/>
      <c r="G330" s="329"/>
      <c r="H330" s="89"/>
      <c r="I330" s="89"/>
    </row>
    <row r="331" spans="1:9" ht="24.95" customHeight="1">
      <c r="A331" s="73" t="s">
        <v>907</v>
      </c>
      <c r="B331" s="74" t="s">
        <v>908</v>
      </c>
      <c r="C331" s="65">
        <f t="shared" si="18"/>
        <v>1</v>
      </c>
      <c r="D331" s="129"/>
      <c r="E331" s="86"/>
      <c r="F331" s="90"/>
      <c r="G331" s="329"/>
      <c r="H331" s="90"/>
      <c r="I331" s="90"/>
    </row>
    <row r="332" spans="1:9" ht="24.95" customHeight="1">
      <c r="A332" s="75" t="s">
        <v>909</v>
      </c>
      <c r="B332" s="72" t="s">
        <v>910</v>
      </c>
      <c r="C332" s="61">
        <f t="shared" si="18"/>
        <v>1</v>
      </c>
      <c r="D332" s="123"/>
      <c r="E332" s="86"/>
      <c r="F332" s="89"/>
      <c r="G332" s="329"/>
      <c r="H332" s="89"/>
      <c r="I332" s="89"/>
    </row>
    <row r="333" spans="1:9" ht="24.95" customHeight="1">
      <c r="A333" s="73" t="s">
        <v>911</v>
      </c>
      <c r="B333" s="74" t="s">
        <v>912</v>
      </c>
      <c r="C333" s="65">
        <f t="shared" si="18"/>
        <v>1</v>
      </c>
      <c r="D333" s="129"/>
      <c r="E333" s="86"/>
      <c r="F333" s="90"/>
      <c r="G333" s="329"/>
      <c r="H333" s="90"/>
      <c r="I333" s="90"/>
    </row>
    <row r="334" spans="1:9" ht="24.95" customHeight="1">
      <c r="A334" s="75" t="s">
        <v>913</v>
      </c>
      <c r="B334" s="72" t="s">
        <v>914</v>
      </c>
      <c r="C334" s="61">
        <f t="shared" si="18"/>
        <v>1</v>
      </c>
      <c r="D334" s="123"/>
      <c r="E334" s="86"/>
      <c r="F334" s="89"/>
      <c r="G334" s="329"/>
      <c r="H334" s="89"/>
      <c r="I334" s="89"/>
    </row>
    <row r="335" spans="1:9" ht="24.95" customHeight="1">
      <c r="A335" s="73" t="s">
        <v>915</v>
      </c>
      <c r="B335" s="74" t="s">
        <v>916</v>
      </c>
      <c r="C335" s="65">
        <f t="shared" si="18"/>
        <v>1</v>
      </c>
      <c r="D335" s="129"/>
      <c r="E335" s="86"/>
      <c r="F335" s="90"/>
      <c r="G335" s="329"/>
      <c r="H335" s="90"/>
      <c r="I335" s="90"/>
    </row>
    <row r="336" spans="1:9" ht="24.95" customHeight="1">
      <c r="A336" s="75" t="s">
        <v>917</v>
      </c>
      <c r="B336" s="72" t="s">
        <v>918</v>
      </c>
      <c r="C336" s="61">
        <f t="shared" si="18"/>
        <v>1</v>
      </c>
      <c r="D336" s="123"/>
      <c r="E336" s="86"/>
      <c r="F336" s="89"/>
      <c r="G336" s="329"/>
      <c r="H336" s="89"/>
      <c r="I336" s="89"/>
    </row>
    <row r="337" spans="1:9" ht="24.95" customHeight="1">
      <c r="A337" s="73" t="s">
        <v>919</v>
      </c>
      <c r="B337" s="74" t="s">
        <v>920</v>
      </c>
      <c r="C337" s="65">
        <f t="shared" si="18"/>
        <v>1</v>
      </c>
      <c r="D337" s="129"/>
      <c r="E337" s="86"/>
      <c r="F337" s="90"/>
      <c r="G337" s="329"/>
      <c r="H337" s="90"/>
      <c r="I337" s="90"/>
    </row>
    <row r="338" spans="1:9" ht="24.95" customHeight="1">
      <c r="A338" s="75" t="s">
        <v>921</v>
      </c>
      <c r="B338" s="72" t="s">
        <v>922</v>
      </c>
      <c r="C338" s="61">
        <f t="shared" si="18"/>
        <v>1</v>
      </c>
      <c r="D338" s="123"/>
      <c r="E338" s="86"/>
      <c r="F338" s="89"/>
      <c r="G338" s="329"/>
      <c r="H338" s="89"/>
      <c r="I338" s="89"/>
    </row>
    <row r="339" spans="1:9" ht="24.95" customHeight="1">
      <c r="A339" s="73" t="s">
        <v>923</v>
      </c>
      <c r="B339" s="74" t="s">
        <v>924</v>
      </c>
      <c r="C339" s="65">
        <f t="shared" si="18"/>
        <v>1</v>
      </c>
      <c r="D339" s="129"/>
      <c r="E339" s="86"/>
      <c r="F339" s="90"/>
      <c r="G339" s="329"/>
      <c r="H339" s="90"/>
      <c r="I339" s="90"/>
    </row>
    <row r="340" spans="1:9" ht="24.95" customHeight="1">
      <c r="A340" s="75" t="s">
        <v>925</v>
      </c>
      <c r="B340" s="72" t="s">
        <v>926</v>
      </c>
      <c r="C340" s="61">
        <f t="shared" si="18"/>
        <v>1</v>
      </c>
      <c r="D340" s="123"/>
      <c r="E340" s="86"/>
      <c r="F340" s="89"/>
      <c r="G340" s="329"/>
      <c r="H340" s="89"/>
      <c r="I340" s="89"/>
    </row>
    <row r="341" spans="1:9" ht="24.95" customHeight="1">
      <c r="A341" s="73" t="s">
        <v>927</v>
      </c>
      <c r="B341" s="74" t="s">
        <v>928</v>
      </c>
      <c r="C341" s="65">
        <f t="shared" si="18"/>
        <v>1</v>
      </c>
      <c r="D341" s="129"/>
      <c r="E341" s="86"/>
      <c r="F341" s="90"/>
      <c r="G341" s="329"/>
      <c r="H341" s="90"/>
      <c r="I341" s="90"/>
    </row>
    <row r="342" spans="1:9" ht="24.95" customHeight="1">
      <c r="A342" s="75" t="s">
        <v>929</v>
      </c>
      <c r="B342" s="72" t="s">
        <v>930</v>
      </c>
      <c r="C342" s="61">
        <f t="shared" si="18"/>
        <v>1</v>
      </c>
      <c r="D342" s="123"/>
      <c r="E342" s="86"/>
      <c r="F342" s="89" t="s">
        <v>931</v>
      </c>
      <c r="G342" s="329"/>
      <c r="H342" s="89"/>
      <c r="I342" s="89"/>
    </row>
    <row r="343" spans="1:9" ht="24.95" customHeight="1">
      <c r="A343" s="73" t="s">
        <v>932</v>
      </c>
      <c r="B343" s="74" t="s">
        <v>933</v>
      </c>
      <c r="C343" s="65">
        <f t="shared" si="18"/>
        <v>1</v>
      </c>
      <c r="D343" s="129"/>
      <c r="E343" s="86"/>
      <c r="F343" s="90" t="s">
        <v>2466</v>
      </c>
      <c r="G343" s="329"/>
      <c r="H343" s="90"/>
      <c r="I343" s="90"/>
    </row>
    <row r="344" spans="1:9" ht="24.95" customHeight="1">
      <c r="A344" s="75" t="s">
        <v>934</v>
      </c>
      <c r="B344" s="72" t="s">
        <v>935</v>
      </c>
      <c r="C344" s="61">
        <f t="shared" si="18"/>
        <v>1</v>
      </c>
      <c r="D344" s="123"/>
      <c r="E344" s="86"/>
      <c r="F344" s="89"/>
      <c r="G344" s="329"/>
      <c r="H344" s="89"/>
      <c r="I344" s="89"/>
    </row>
    <row r="345" spans="1:9" ht="24.95" customHeight="1">
      <c r="A345" s="73" t="s">
        <v>936</v>
      </c>
      <c r="B345" s="74" t="s">
        <v>937</v>
      </c>
      <c r="C345" s="65">
        <f t="shared" si="18"/>
        <v>1</v>
      </c>
      <c r="D345" s="129"/>
      <c r="E345" s="86"/>
      <c r="F345" s="90"/>
      <c r="G345" s="329"/>
      <c r="H345" s="90"/>
      <c r="I345" s="90"/>
    </row>
    <row r="346" spans="1:9" ht="24.95" customHeight="1">
      <c r="A346" s="75" t="s">
        <v>938</v>
      </c>
      <c r="B346" s="72" t="s">
        <v>939</v>
      </c>
      <c r="C346" s="61">
        <f t="shared" si="18"/>
        <v>1</v>
      </c>
      <c r="D346" s="123"/>
      <c r="E346" s="86"/>
      <c r="F346" s="89"/>
      <c r="G346" s="329"/>
      <c r="H346" s="89"/>
      <c r="I346" s="89"/>
    </row>
    <row r="347" spans="1:9" ht="24.95" customHeight="1">
      <c r="A347" s="73" t="s">
        <v>940</v>
      </c>
      <c r="B347" s="74" t="s">
        <v>941</v>
      </c>
      <c r="C347" s="65">
        <f t="shared" si="18"/>
        <v>1</v>
      </c>
      <c r="D347" s="129"/>
      <c r="E347" s="86"/>
      <c r="F347" s="90"/>
      <c r="G347" s="329"/>
      <c r="H347" s="90"/>
      <c r="I347" s="90"/>
    </row>
    <row r="348" spans="1:9" ht="24.95" customHeight="1">
      <c r="A348" s="75" t="s">
        <v>942</v>
      </c>
      <c r="B348" s="72" t="s">
        <v>943</v>
      </c>
      <c r="C348" s="61">
        <f t="shared" si="18"/>
        <v>1</v>
      </c>
      <c r="D348" s="123"/>
      <c r="E348" s="86"/>
      <c r="F348" s="89"/>
      <c r="G348" s="329"/>
      <c r="H348" s="89"/>
      <c r="I348" s="89"/>
    </row>
    <row r="349" spans="1:9" ht="24.95" customHeight="1">
      <c r="A349" s="73" t="s">
        <v>944</v>
      </c>
      <c r="B349" s="74" t="s">
        <v>945</v>
      </c>
      <c r="C349" s="65">
        <f t="shared" si="18"/>
        <v>1</v>
      </c>
      <c r="D349" s="129"/>
      <c r="E349" s="86"/>
      <c r="F349" s="90"/>
      <c r="G349" s="329"/>
      <c r="H349" s="90"/>
      <c r="I349" s="90"/>
    </row>
    <row r="350" spans="1:9" ht="24.95" customHeight="1">
      <c r="A350" s="75" t="s">
        <v>946</v>
      </c>
      <c r="B350" s="72" t="s">
        <v>947</v>
      </c>
      <c r="C350" s="61">
        <f t="shared" si="18"/>
        <v>1</v>
      </c>
      <c r="D350" s="123"/>
      <c r="E350" s="86"/>
      <c r="F350" s="89"/>
      <c r="G350" s="329"/>
      <c r="H350" s="89"/>
      <c r="I350" s="89"/>
    </row>
    <row r="351" spans="1:9" ht="24.95" customHeight="1">
      <c r="A351" s="73" t="s">
        <v>948</v>
      </c>
      <c r="B351" s="74" t="s">
        <v>949</v>
      </c>
      <c r="C351" s="65">
        <f t="shared" si="18"/>
        <v>1</v>
      </c>
      <c r="D351" s="129"/>
      <c r="E351" s="86"/>
      <c r="F351" s="90"/>
      <c r="G351" s="329"/>
      <c r="H351" s="90"/>
      <c r="I351" s="90"/>
    </row>
    <row r="352" spans="1:9" ht="24.95" customHeight="1">
      <c r="A352" s="75" t="s">
        <v>950</v>
      </c>
      <c r="B352" s="72" t="s">
        <v>951</v>
      </c>
      <c r="C352" s="61">
        <f t="shared" si="18"/>
        <v>1</v>
      </c>
      <c r="D352" s="123"/>
      <c r="E352" s="86"/>
      <c r="F352" s="89"/>
      <c r="G352" s="329"/>
      <c r="H352" s="89"/>
      <c r="I352" s="89"/>
    </row>
    <row r="353" spans="1:9" ht="24.95" customHeight="1">
      <c r="A353" s="73" t="s">
        <v>952</v>
      </c>
      <c r="B353" s="74" t="s">
        <v>953</v>
      </c>
      <c r="C353" s="65">
        <f t="shared" si="18"/>
        <v>1</v>
      </c>
      <c r="D353" s="129"/>
      <c r="E353" s="86"/>
      <c r="F353" s="90"/>
      <c r="G353" s="329"/>
      <c r="H353" s="90"/>
      <c r="I353" s="90"/>
    </row>
    <row r="354" spans="1:9" ht="24.95" customHeight="1">
      <c r="A354" s="75" t="s">
        <v>954</v>
      </c>
      <c r="B354" s="72" t="s">
        <v>955</v>
      </c>
      <c r="C354" s="61">
        <f t="shared" si="18"/>
        <v>1</v>
      </c>
      <c r="D354" s="123"/>
      <c r="E354" s="86"/>
      <c r="F354" s="89"/>
      <c r="G354" s="329"/>
      <c r="H354" s="89"/>
      <c r="I354" s="89"/>
    </row>
    <row r="355" spans="1:9" ht="24.95" customHeight="1">
      <c r="A355" s="73" t="s">
        <v>956</v>
      </c>
      <c r="B355" s="74" t="s">
        <v>957</v>
      </c>
      <c r="C355" s="65">
        <f t="shared" si="18"/>
        <v>1</v>
      </c>
      <c r="D355" s="129"/>
      <c r="E355" s="86"/>
      <c r="F355" s="90"/>
      <c r="G355" s="329"/>
      <c r="H355" s="90"/>
      <c r="I355" s="90"/>
    </row>
    <row r="356" spans="1:9" ht="24.95" customHeight="1">
      <c r="A356" s="75" t="s">
        <v>958</v>
      </c>
      <c r="B356" s="72" t="s">
        <v>959</v>
      </c>
      <c r="C356" s="61">
        <f t="shared" si="18"/>
        <v>1</v>
      </c>
      <c r="D356" s="123"/>
      <c r="E356" s="86"/>
      <c r="F356" s="89"/>
      <c r="G356" s="329"/>
      <c r="H356" s="89"/>
      <c r="I356" s="89"/>
    </row>
    <row r="357" spans="1:9" ht="24.95" customHeight="1">
      <c r="A357" s="73" t="s">
        <v>960</v>
      </c>
      <c r="B357" s="74" t="s">
        <v>961</v>
      </c>
      <c r="C357" s="65">
        <f t="shared" si="18"/>
        <v>1</v>
      </c>
      <c r="D357" s="129"/>
      <c r="E357" s="86"/>
      <c r="F357" s="90"/>
      <c r="G357" s="329"/>
      <c r="H357" s="90"/>
      <c r="I357" s="90"/>
    </row>
    <row r="358" spans="1:9" ht="24.95" customHeight="1">
      <c r="A358" s="75" t="s">
        <v>962</v>
      </c>
      <c r="B358" s="72" t="s">
        <v>963</v>
      </c>
      <c r="C358" s="61">
        <f t="shared" si="18"/>
        <v>1</v>
      </c>
      <c r="D358" s="123"/>
      <c r="E358" s="86"/>
      <c r="F358" s="89"/>
      <c r="G358" s="329"/>
      <c r="H358" s="89"/>
      <c r="I358" s="89"/>
    </row>
    <row r="359" spans="1:9" ht="24.95" customHeight="1">
      <c r="A359" s="73" t="s">
        <v>964</v>
      </c>
      <c r="B359" s="74" t="s">
        <v>965</v>
      </c>
      <c r="C359" s="65">
        <f t="shared" si="18"/>
        <v>1</v>
      </c>
      <c r="D359" s="129"/>
      <c r="E359" s="86"/>
      <c r="F359" s="90"/>
      <c r="G359" s="329"/>
      <c r="H359" s="90"/>
      <c r="I359" s="90"/>
    </row>
    <row r="360" spans="1:9" ht="24.95" customHeight="1">
      <c r="A360" s="75" t="s">
        <v>966</v>
      </c>
      <c r="B360" s="72" t="s">
        <v>967</v>
      </c>
      <c r="C360" s="61">
        <f t="shared" si="18"/>
        <v>1</v>
      </c>
      <c r="D360" s="123"/>
      <c r="E360" s="86"/>
      <c r="F360" s="89"/>
      <c r="G360" s="329"/>
      <c r="H360" s="89"/>
      <c r="I360" s="89"/>
    </row>
    <row r="361" spans="1:9" ht="24.95" customHeight="1">
      <c r="A361" s="73" t="s">
        <v>968</v>
      </c>
      <c r="B361" s="74" t="s">
        <v>969</v>
      </c>
      <c r="C361" s="65">
        <f t="shared" si="18"/>
        <v>1</v>
      </c>
      <c r="D361" s="129"/>
      <c r="E361" s="86"/>
      <c r="F361" s="90"/>
      <c r="G361" s="329"/>
      <c r="H361" s="90"/>
      <c r="I361" s="90"/>
    </row>
    <row r="362" spans="1:9" s="160" customFormat="1" ht="12.6" customHeight="1">
      <c r="A362" s="82"/>
      <c r="B362" s="83"/>
      <c r="C362" s="84"/>
      <c r="D362" s="85"/>
      <c r="E362" s="106"/>
      <c r="F362" s="104"/>
      <c r="G362" s="330"/>
      <c r="H362" s="104"/>
      <c r="I362" s="104"/>
    </row>
    <row r="363" spans="1:9" s="160" customFormat="1" ht="24.95" customHeight="1">
      <c r="A363" s="55"/>
      <c r="B363" s="70" t="s">
        <v>970</v>
      </c>
      <c r="C363" s="56"/>
      <c r="D363" s="57"/>
      <c r="E363" s="58"/>
      <c r="F363" s="59"/>
      <c r="G363" s="337"/>
      <c r="H363" s="289"/>
      <c r="I363" s="289"/>
    </row>
    <row r="364" spans="1:9" s="160" customFormat="1" ht="12.6" customHeight="1">
      <c r="A364" s="82"/>
      <c r="B364" s="83"/>
      <c r="C364" s="84"/>
      <c r="D364" s="85"/>
      <c r="E364" s="106"/>
      <c r="F364" s="104"/>
      <c r="G364" s="330"/>
      <c r="H364" s="104"/>
      <c r="I364" s="104"/>
    </row>
    <row r="365" spans="1:9" ht="24.95" customHeight="1">
      <c r="A365" s="75" t="s">
        <v>971</v>
      </c>
      <c r="B365" s="72" t="s">
        <v>972</v>
      </c>
      <c r="C365" s="61">
        <f t="shared" si="18"/>
        <v>1</v>
      </c>
      <c r="D365" s="123"/>
      <c r="E365" s="86"/>
      <c r="F365" s="89" t="s">
        <v>973</v>
      </c>
      <c r="G365" s="329"/>
      <c r="H365" s="89"/>
      <c r="I365" s="89"/>
    </row>
    <row r="366" spans="1:9" ht="24.95" customHeight="1">
      <c r="A366" s="73" t="s">
        <v>974</v>
      </c>
      <c r="B366" s="74" t="s">
        <v>975</v>
      </c>
      <c r="C366" s="65">
        <f t="shared" si="18"/>
        <v>1</v>
      </c>
      <c r="D366" s="129"/>
      <c r="E366" s="86"/>
      <c r="F366" s="90" t="s">
        <v>973</v>
      </c>
      <c r="G366" s="329"/>
      <c r="H366" s="90"/>
      <c r="I366" s="90"/>
    </row>
    <row r="367" spans="1:9" ht="24.95" customHeight="1">
      <c r="A367" s="75" t="s">
        <v>976</v>
      </c>
      <c r="B367" s="72" t="s">
        <v>972</v>
      </c>
      <c r="C367" s="61">
        <f t="shared" si="18"/>
        <v>1</v>
      </c>
      <c r="D367" s="123"/>
      <c r="E367" s="86"/>
      <c r="F367" s="89" t="s">
        <v>973</v>
      </c>
      <c r="G367" s="329"/>
      <c r="H367" s="89"/>
      <c r="I367" s="89"/>
    </row>
    <row r="368" spans="1:9" ht="24.95" customHeight="1">
      <c r="A368" s="73" t="s">
        <v>977</v>
      </c>
      <c r="B368" s="74" t="s">
        <v>975</v>
      </c>
      <c r="C368" s="65">
        <f t="shared" si="18"/>
        <v>1</v>
      </c>
      <c r="D368" s="129"/>
      <c r="E368" s="86"/>
      <c r="F368" s="90" t="s">
        <v>973</v>
      </c>
      <c r="G368" s="329"/>
      <c r="H368" s="90"/>
      <c r="I368" s="90"/>
    </row>
    <row r="369" spans="1:9" ht="24.95" customHeight="1">
      <c r="A369" s="75" t="s">
        <v>978</v>
      </c>
      <c r="B369" s="72" t="s">
        <v>972</v>
      </c>
      <c r="C369" s="61">
        <f t="shared" si="18"/>
        <v>1</v>
      </c>
      <c r="D369" s="123"/>
      <c r="E369" s="86"/>
      <c r="F369" s="89" t="s">
        <v>973</v>
      </c>
      <c r="G369" s="329"/>
      <c r="H369" s="89"/>
      <c r="I369" s="89"/>
    </row>
    <row r="370" spans="1:9" ht="24.95" customHeight="1">
      <c r="A370" s="73" t="s">
        <v>979</v>
      </c>
      <c r="B370" s="74" t="s">
        <v>975</v>
      </c>
      <c r="C370" s="65">
        <f t="shared" si="18"/>
        <v>1</v>
      </c>
      <c r="D370" s="129"/>
      <c r="E370" s="86"/>
      <c r="F370" s="90" t="s">
        <v>973</v>
      </c>
      <c r="G370" s="329"/>
      <c r="H370" s="90"/>
      <c r="I370" s="90"/>
    </row>
    <row r="371" spans="1:9" ht="24.95" customHeight="1">
      <c r="A371" s="75" t="s">
        <v>980</v>
      </c>
      <c r="B371" s="72" t="s">
        <v>972</v>
      </c>
      <c r="C371" s="61">
        <f t="shared" si="18"/>
        <v>1</v>
      </c>
      <c r="D371" s="123"/>
      <c r="E371" s="86"/>
      <c r="F371" s="89" t="s">
        <v>973</v>
      </c>
      <c r="G371" s="329"/>
      <c r="H371" s="89"/>
      <c r="I371" s="89"/>
    </row>
    <row r="372" spans="1:9" ht="24.95" customHeight="1">
      <c r="A372" s="73" t="s">
        <v>981</v>
      </c>
      <c r="B372" s="74" t="s">
        <v>975</v>
      </c>
      <c r="C372" s="65">
        <f t="shared" si="18"/>
        <v>1</v>
      </c>
      <c r="D372" s="129"/>
      <c r="E372" s="86"/>
      <c r="F372" s="90" t="s">
        <v>973</v>
      </c>
      <c r="G372" s="329"/>
      <c r="H372" s="90"/>
      <c r="I372" s="90"/>
    </row>
    <row r="373" spans="1:9" ht="24.95" customHeight="1">
      <c r="A373" s="75" t="s">
        <v>982</v>
      </c>
      <c r="B373" s="72" t="s">
        <v>972</v>
      </c>
      <c r="C373" s="61">
        <f t="shared" si="18"/>
        <v>1</v>
      </c>
      <c r="D373" s="123"/>
      <c r="E373" s="86"/>
      <c r="F373" s="89" t="s">
        <v>973</v>
      </c>
      <c r="G373" s="329"/>
      <c r="H373" s="89"/>
      <c r="I373" s="89"/>
    </row>
    <row r="374" spans="1:9" ht="24.95" customHeight="1">
      <c r="A374" s="73" t="s">
        <v>983</v>
      </c>
      <c r="B374" s="74" t="s">
        <v>975</v>
      </c>
      <c r="C374" s="65">
        <f t="shared" si="18"/>
        <v>1</v>
      </c>
      <c r="D374" s="129"/>
      <c r="E374" s="86"/>
      <c r="F374" s="90" t="s">
        <v>973</v>
      </c>
      <c r="G374" s="329"/>
      <c r="H374" s="90"/>
      <c r="I374" s="90"/>
    </row>
    <row r="375" spans="1:9" ht="24.95" customHeight="1">
      <c r="A375" s="75" t="s">
        <v>984</v>
      </c>
      <c r="B375" s="72" t="s">
        <v>972</v>
      </c>
      <c r="C375" s="61">
        <f t="shared" si="18"/>
        <v>1</v>
      </c>
      <c r="D375" s="123"/>
      <c r="E375" s="86"/>
      <c r="F375" s="89" t="s">
        <v>973</v>
      </c>
      <c r="G375" s="329"/>
      <c r="H375" s="89"/>
      <c r="I375" s="89"/>
    </row>
    <row r="376" spans="1:9" ht="24.95" customHeight="1">
      <c r="A376" s="73" t="s">
        <v>985</v>
      </c>
      <c r="B376" s="74" t="s">
        <v>975</v>
      </c>
      <c r="C376" s="65">
        <f t="shared" si="18"/>
        <v>1</v>
      </c>
      <c r="D376" s="129"/>
      <c r="E376" s="86"/>
      <c r="F376" s="90" t="s">
        <v>973</v>
      </c>
      <c r="G376" s="329"/>
      <c r="H376" s="90"/>
      <c r="I376" s="90"/>
    </row>
    <row r="377" spans="1:9" ht="24.95" customHeight="1">
      <c r="A377" s="75" t="s">
        <v>986</v>
      </c>
      <c r="B377" s="72" t="s">
        <v>972</v>
      </c>
      <c r="C377" s="61">
        <f t="shared" si="18"/>
        <v>1</v>
      </c>
      <c r="D377" s="123"/>
      <c r="E377" s="86"/>
      <c r="F377" s="89" t="s">
        <v>973</v>
      </c>
      <c r="G377" s="329"/>
      <c r="H377" s="89"/>
      <c r="I377" s="89"/>
    </row>
    <row r="378" spans="1:9" ht="24.95" customHeight="1">
      <c r="A378" s="73" t="s">
        <v>987</v>
      </c>
      <c r="B378" s="74" t="s">
        <v>975</v>
      </c>
      <c r="C378" s="65">
        <f t="shared" si="18"/>
        <v>1</v>
      </c>
      <c r="D378" s="129"/>
      <c r="E378" s="86"/>
      <c r="F378" s="90" t="s">
        <v>973</v>
      </c>
      <c r="G378" s="329"/>
      <c r="H378" s="90"/>
      <c r="I378" s="90"/>
    </row>
    <row r="379" spans="1:9" ht="24.95" customHeight="1">
      <c r="A379" s="75" t="s">
        <v>988</v>
      </c>
      <c r="B379" s="72" t="s">
        <v>972</v>
      </c>
      <c r="C379" s="61">
        <f t="shared" si="18"/>
        <v>1</v>
      </c>
      <c r="D379" s="123"/>
      <c r="E379" s="86"/>
      <c r="F379" s="89" t="s">
        <v>973</v>
      </c>
      <c r="G379" s="329"/>
      <c r="H379" s="89"/>
      <c r="I379" s="89"/>
    </row>
    <row r="380" spans="1:9" ht="24.95" customHeight="1">
      <c r="A380" s="73" t="s">
        <v>989</v>
      </c>
      <c r="B380" s="74" t="s">
        <v>975</v>
      </c>
      <c r="C380" s="65">
        <f t="shared" si="18"/>
        <v>1</v>
      </c>
      <c r="D380" s="129"/>
      <c r="E380" s="86"/>
      <c r="F380" s="90" t="s">
        <v>973</v>
      </c>
      <c r="G380" s="329"/>
      <c r="H380" s="90"/>
      <c r="I380" s="90"/>
    </row>
    <row r="381" spans="1:9" ht="24.95" customHeight="1">
      <c r="A381" s="75" t="s">
        <v>990</v>
      </c>
      <c r="B381" s="72" t="s">
        <v>972</v>
      </c>
      <c r="C381" s="61">
        <f t="shared" si="18"/>
        <v>1</v>
      </c>
      <c r="D381" s="123"/>
      <c r="E381" s="86"/>
      <c r="F381" s="89" t="s">
        <v>973</v>
      </c>
      <c r="G381" s="329"/>
      <c r="H381" s="89"/>
      <c r="I381" s="89"/>
    </row>
    <row r="382" spans="1:9" ht="24.95" customHeight="1">
      <c r="A382" s="73" t="s">
        <v>991</v>
      </c>
      <c r="B382" s="74" t="s">
        <v>975</v>
      </c>
      <c r="C382" s="65">
        <f t="shared" si="18"/>
        <v>1</v>
      </c>
      <c r="D382" s="129"/>
      <c r="E382" s="86"/>
      <c r="F382" s="90" t="s">
        <v>973</v>
      </c>
      <c r="G382" s="329"/>
      <c r="H382" s="90"/>
      <c r="I382" s="90"/>
    </row>
    <row r="383" spans="1:9" ht="24.95" customHeight="1">
      <c r="A383" s="75" t="s">
        <v>992</v>
      </c>
      <c r="B383" s="72" t="s">
        <v>972</v>
      </c>
      <c r="C383" s="61">
        <f t="shared" si="18"/>
        <v>1</v>
      </c>
      <c r="D383" s="123"/>
      <c r="E383" s="86"/>
      <c r="F383" s="89" t="s">
        <v>973</v>
      </c>
      <c r="G383" s="329"/>
      <c r="H383" s="89"/>
      <c r="I383" s="89"/>
    </row>
    <row r="384" spans="1:9" ht="24.95" customHeight="1">
      <c r="A384" s="73" t="s">
        <v>993</v>
      </c>
      <c r="B384" s="74" t="s">
        <v>975</v>
      </c>
      <c r="C384" s="65">
        <f t="shared" si="18"/>
        <v>1</v>
      </c>
      <c r="D384" s="129"/>
      <c r="E384" s="86"/>
      <c r="F384" s="90" t="s">
        <v>973</v>
      </c>
      <c r="G384" s="329"/>
      <c r="H384" s="90"/>
      <c r="I384" s="90"/>
    </row>
  </sheetData>
  <sheetProtection algorithmName="SHA-512" hashValue="aeHM8hGlDYxVJPwVLO3Z3kbllQswf280ZCHixxSty2M53y0NdK9XNXGIpAKrF9+xIWNJxBq422NPe0Em68skeQ==" saltValue="GXmafasyG7ls+aWKTrci+w==" spinCount="100000" sheet="1" objects="1" scenarios="1"/>
  <phoneticPr fontId="12" type="noConversion"/>
  <conditionalFormatting sqref="C5:C10">
    <cfRule type="iconSet" priority="483">
      <iconSet iconSet="3Symbols" showValue="0">
        <cfvo type="percent" val="0"/>
        <cfvo type="num" val="1"/>
        <cfvo type="num" val="2"/>
      </iconSet>
    </cfRule>
  </conditionalFormatting>
  <conditionalFormatting sqref="C14:C30">
    <cfRule type="iconSet" priority="510">
      <iconSet iconSet="3Symbols" showValue="0">
        <cfvo type="percent" val="0"/>
        <cfvo type="num" val="1"/>
        <cfvo type="num" val="2"/>
      </iconSet>
    </cfRule>
  </conditionalFormatting>
  <conditionalFormatting sqref="C31">
    <cfRule type="iconSet" priority="238">
      <iconSet iconSet="3Symbols" showValue="0">
        <cfvo type="percent" val="0"/>
        <cfvo type="num" val="1"/>
        <cfvo type="num" val="2"/>
      </iconSet>
    </cfRule>
  </conditionalFormatting>
  <conditionalFormatting sqref="C32:C34">
    <cfRule type="iconSet" priority="528">
      <iconSet iconSet="3Symbols" showValue="0">
        <cfvo type="percent" val="0"/>
        <cfvo type="num" val="1"/>
        <cfvo type="num" val="2"/>
      </iconSet>
    </cfRule>
  </conditionalFormatting>
  <conditionalFormatting sqref="C35:C50">
    <cfRule type="iconSet" priority="236">
      <iconSet iconSet="3Symbols" showValue="0">
        <cfvo type="percent" val="0"/>
        <cfvo type="num" val="1"/>
        <cfvo type="num" val="2"/>
      </iconSet>
    </cfRule>
  </conditionalFormatting>
  <conditionalFormatting sqref="C54:C56">
    <cfRule type="iconSet" priority="323">
      <iconSet iconSet="3Symbols" showValue="0">
        <cfvo type="percent" val="0"/>
        <cfvo type="num" val="1"/>
        <cfvo type="num" val="2"/>
      </iconSet>
    </cfRule>
  </conditionalFormatting>
  <conditionalFormatting sqref="C57 C59 C62 C67 C69 C72 C75 C78">
    <cfRule type="iconSet" priority="358">
      <iconSet iconSet="3Symbols" showValue="0">
        <cfvo type="percent" val="0"/>
        <cfvo type="num" val="1"/>
        <cfvo type="num" val="2"/>
      </iconSet>
    </cfRule>
  </conditionalFormatting>
  <conditionalFormatting sqref="C58">
    <cfRule type="iconSet" priority="322">
      <iconSet iconSet="3Symbols" showValue="0">
        <cfvo type="percent" val="0"/>
        <cfvo type="num" val="1"/>
        <cfvo type="num" val="2"/>
      </iconSet>
    </cfRule>
  </conditionalFormatting>
  <conditionalFormatting sqref="C60 C64 C70 C74">
    <cfRule type="iconSet" priority="321">
      <iconSet iconSet="3Symbols" showValue="0">
        <cfvo type="percent" val="0"/>
        <cfvo type="num" val="1"/>
        <cfvo type="num" val="2"/>
      </iconSet>
    </cfRule>
  </conditionalFormatting>
  <conditionalFormatting sqref="C63 C61 C73 C71 C79 C77">
    <cfRule type="iconSet" priority="320">
      <iconSet iconSet="3Symbols" showValue="0">
        <cfvo type="percent" val="0"/>
        <cfvo type="num" val="1"/>
        <cfvo type="num" val="2"/>
      </iconSet>
    </cfRule>
  </conditionalFormatting>
  <conditionalFormatting sqref="C65:C66">
    <cfRule type="iconSet" priority="4">
      <iconSet iconSet="3Symbols" showValue="0">
        <cfvo type="percent" val="0"/>
        <cfvo type="num" val="1"/>
        <cfvo type="num" val="2"/>
      </iconSet>
    </cfRule>
  </conditionalFormatting>
  <conditionalFormatting sqref="C68">
    <cfRule type="iconSet" priority="3">
      <iconSet iconSet="3Symbols" showValue="0">
        <cfvo type="percent" val="0"/>
        <cfvo type="num" val="1"/>
        <cfvo type="num" val="2"/>
      </iconSet>
    </cfRule>
  </conditionalFormatting>
  <conditionalFormatting sqref="C76">
    <cfRule type="iconSet" priority="2">
      <iconSet iconSet="3Symbols" showValue="0">
        <cfvo type="percent" val="0"/>
        <cfvo type="num" val="1"/>
        <cfvo type="num" val="2"/>
      </iconSet>
    </cfRule>
  </conditionalFormatting>
  <conditionalFormatting sqref="C80">
    <cfRule type="iconSet" priority="473">
      <iconSet iconSet="3Symbols2" showValue="0">
        <cfvo type="percent" val="0"/>
        <cfvo type="num" val="1"/>
        <cfvo type="num" val="2"/>
      </iconSet>
    </cfRule>
  </conditionalFormatting>
  <conditionalFormatting sqref="C82">
    <cfRule type="iconSet" priority="416">
      <iconSet iconSet="3Symbols2" showValue="0">
        <cfvo type="percent" val="0"/>
        <cfvo type="num" val="1"/>
        <cfvo type="num" val="2"/>
      </iconSet>
    </cfRule>
  </conditionalFormatting>
  <conditionalFormatting sqref="C83:C86">
    <cfRule type="iconSet" priority="489">
      <iconSet iconSet="3Symbols" showValue="0">
        <cfvo type="percent" val="0"/>
        <cfvo type="num" val="1"/>
        <cfvo type="num" val="2"/>
      </iconSet>
    </cfRule>
  </conditionalFormatting>
  <conditionalFormatting sqref="C87:C108">
    <cfRule type="iconSet" priority="231">
      <iconSet iconSet="3Symbols" showValue="0">
        <cfvo type="percent" val="0"/>
        <cfvo type="num" val="1"/>
        <cfvo type="num" val="2"/>
      </iconSet>
    </cfRule>
  </conditionalFormatting>
  <conditionalFormatting sqref="C109">
    <cfRule type="iconSet" priority="468">
      <iconSet iconSet="3Symbols2" showValue="0">
        <cfvo type="percent" val="0"/>
        <cfvo type="num" val="1"/>
        <cfvo type="num" val="2"/>
      </iconSet>
    </cfRule>
  </conditionalFormatting>
  <conditionalFormatting sqref="C111">
    <cfRule type="iconSet" priority="413">
      <iconSet iconSet="3Symbols2" showValue="0">
        <cfvo type="percent" val="0"/>
        <cfvo type="num" val="1"/>
        <cfvo type="num" val="2"/>
      </iconSet>
    </cfRule>
  </conditionalFormatting>
  <conditionalFormatting sqref="C112:C152">
    <cfRule type="iconSet" priority="486">
      <iconSet iconSet="3Symbols" showValue="0">
        <cfvo type="percent" val="0"/>
        <cfvo type="num" val="1"/>
        <cfvo type="num" val="2"/>
      </iconSet>
    </cfRule>
  </conditionalFormatting>
  <conditionalFormatting sqref="C153">
    <cfRule type="iconSet" priority="463">
      <iconSet iconSet="3Symbols2" showValue="0">
        <cfvo type="percent" val="0"/>
        <cfvo type="num" val="1"/>
        <cfvo type="num" val="2"/>
      </iconSet>
    </cfRule>
  </conditionalFormatting>
  <conditionalFormatting sqref="C156:C166">
    <cfRule type="iconSet" priority="593">
      <iconSet iconSet="3Symbols" showValue="0">
        <cfvo type="percent" val="0"/>
        <cfvo type="num" val="1"/>
        <cfvo type="num" val="2"/>
      </iconSet>
    </cfRule>
  </conditionalFormatting>
  <conditionalFormatting sqref="C182:C194">
    <cfRule type="iconSet" priority="23">
      <iconSet iconSet="3Symbols" showValue="0">
        <cfvo type="percent" val="0"/>
        <cfvo type="num" val="1"/>
        <cfvo type="num" val="2"/>
      </iconSet>
    </cfRule>
  </conditionalFormatting>
  <conditionalFormatting sqref="C197">
    <cfRule type="iconSet" priority="75">
      <iconSet iconSet="3Symbols" showValue="0">
        <cfvo type="percent" val="0"/>
        <cfvo type="num" val="1"/>
        <cfvo type="num" val="2"/>
      </iconSet>
    </cfRule>
  </conditionalFormatting>
  <conditionalFormatting sqref="C198:C199 C195:C196 C170:C181">
    <cfRule type="iconSet" priority="488">
      <iconSet iconSet="3Symbols" showValue="0">
        <cfvo type="percent" val="0"/>
        <cfvo type="num" val="1"/>
        <cfvo type="num" val="2"/>
      </iconSet>
    </cfRule>
  </conditionalFormatting>
  <conditionalFormatting sqref="C200:C202 C204 C206 C208 C210">
    <cfRule type="iconSet" priority="345">
      <iconSet iconSet="3Symbols" showValue="0">
        <cfvo type="percent" val="0"/>
        <cfvo type="num" val="1"/>
        <cfvo type="num" val="2"/>
      </iconSet>
    </cfRule>
  </conditionalFormatting>
  <conditionalFormatting sqref="C203 C205 C207 C209 C211">
    <cfRule type="iconSet" priority="343">
      <iconSet iconSet="3Symbols" showValue="0">
        <cfvo type="percent" val="0"/>
        <cfvo type="num" val="1"/>
        <cfvo type="num" val="2"/>
      </iconSet>
    </cfRule>
  </conditionalFormatting>
  <conditionalFormatting sqref="C215">
    <cfRule type="iconSet" priority="352">
      <iconSet iconSet="3Symbols" showValue="0">
        <cfvo type="percent" val="0"/>
        <cfvo type="num" val="1"/>
        <cfvo type="num" val="2"/>
      </iconSet>
    </cfRule>
  </conditionalFormatting>
  <conditionalFormatting sqref="C216">
    <cfRule type="iconSet" priority="222">
      <iconSet iconSet="3Symbols" showValue="0">
        <cfvo type="percent" val="0"/>
        <cfvo type="num" val="1"/>
        <cfvo type="num" val="2"/>
      </iconSet>
    </cfRule>
  </conditionalFormatting>
  <conditionalFormatting sqref="C217">
    <cfRule type="iconSet" priority="14">
      <iconSet iconSet="3Symbols" showValue="0">
        <cfvo type="percent" val="0"/>
        <cfvo type="num" val="1"/>
        <cfvo type="num" val="2"/>
      </iconSet>
    </cfRule>
  </conditionalFormatting>
  <conditionalFormatting sqref="C218">
    <cfRule type="iconSet" priority="1">
      <iconSet iconSet="3Symbols" showValue="0">
        <cfvo type="percent" val="0"/>
        <cfvo type="num" val="1"/>
        <cfvo type="num" val="2"/>
      </iconSet>
    </cfRule>
  </conditionalFormatting>
  <conditionalFormatting sqref="C222:C243">
    <cfRule type="iconSet" priority="351">
      <iconSet iconSet="3Symbols" showValue="0">
        <cfvo type="percent" val="0"/>
        <cfvo type="num" val="1"/>
        <cfvo type="num" val="2"/>
      </iconSet>
    </cfRule>
  </conditionalFormatting>
  <conditionalFormatting sqref="C244 C251:C253">
    <cfRule type="iconSet" priority="270">
      <iconSet iconSet="3Symbols" showValue="0">
        <cfvo type="percent" val="0"/>
        <cfvo type="num" val="1"/>
        <cfvo type="num" val="2"/>
      </iconSet>
    </cfRule>
  </conditionalFormatting>
  <conditionalFormatting sqref="C245">
    <cfRule type="iconSet" priority="142">
      <iconSet iconSet="3Symbols" showValue="0">
        <cfvo type="percent" val="0"/>
        <cfvo type="num" val="1"/>
        <cfvo type="num" val="2"/>
      </iconSet>
    </cfRule>
  </conditionalFormatting>
  <conditionalFormatting sqref="C246">
    <cfRule type="iconSet" priority="24">
      <iconSet iconSet="3Symbols" showValue="0">
        <cfvo type="percent" val="0"/>
        <cfvo type="num" val="1"/>
        <cfvo type="num" val="2"/>
      </iconSet>
    </cfRule>
  </conditionalFormatting>
  <conditionalFormatting sqref="C247">
    <cfRule type="iconSet" priority="131">
      <iconSet iconSet="3Symbols" showValue="0">
        <cfvo type="percent" val="0"/>
        <cfvo type="num" val="1"/>
        <cfvo type="num" val="2"/>
      </iconSet>
    </cfRule>
  </conditionalFormatting>
  <conditionalFormatting sqref="C248">
    <cfRule type="iconSet" priority="130">
      <iconSet iconSet="3Symbols" showValue="0">
        <cfvo type="percent" val="0"/>
        <cfvo type="num" val="1"/>
        <cfvo type="num" val="2"/>
      </iconSet>
    </cfRule>
  </conditionalFormatting>
  <conditionalFormatting sqref="C249">
    <cfRule type="iconSet" priority="129">
      <iconSet iconSet="3Symbols" showValue="0">
        <cfvo type="percent" val="0"/>
        <cfvo type="num" val="1"/>
        <cfvo type="num" val="2"/>
      </iconSet>
    </cfRule>
  </conditionalFormatting>
  <conditionalFormatting sqref="C250">
    <cfRule type="iconSet" priority="128">
      <iconSet iconSet="3Symbols" showValue="0">
        <cfvo type="percent" val="0"/>
        <cfvo type="num" val="1"/>
        <cfvo type="num" val="2"/>
      </iconSet>
    </cfRule>
  </conditionalFormatting>
  <conditionalFormatting sqref="C257:C258">
    <cfRule type="iconSet" priority="555">
      <iconSet iconSet="3Symbols" showValue="0">
        <cfvo type="percent" val="0"/>
        <cfvo type="num" val="1"/>
        <cfvo type="num" val="2"/>
      </iconSet>
    </cfRule>
  </conditionalFormatting>
  <conditionalFormatting sqref="C259:C266">
    <cfRule type="iconSet" priority="571">
      <iconSet iconSet="3Symbols" showValue="0">
        <cfvo type="percent" val="0"/>
        <cfvo type="num" val="1"/>
        <cfvo type="num" val="2"/>
      </iconSet>
    </cfRule>
  </conditionalFormatting>
  <conditionalFormatting sqref="C270:C271">
    <cfRule type="iconSet" priority="339">
      <iconSet iconSet="3Symbols" showValue="0">
        <cfvo type="percent" val="0"/>
        <cfvo type="num" val="1"/>
        <cfvo type="num" val="2"/>
      </iconSet>
    </cfRule>
  </conditionalFormatting>
  <conditionalFormatting sqref="C272:C273">
    <cfRule type="iconSet" priority="338">
      <iconSet iconSet="3Symbols" showValue="0">
        <cfvo type="percent" val="0"/>
        <cfvo type="num" val="1"/>
        <cfvo type="num" val="2"/>
      </iconSet>
    </cfRule>
  </conditionalFormatting>
  <conditionalFormatting sqref="C274:C275">
    <cfRule type="iconSet" priority="337">
      <iconSet iconSet="3Symbols" showValue="0">
        <cfvo type="percent" val="0"/>
        <cfvo type="num" val="1"/>
        <cfvo type="num" val="2"/>
      </iconSet>
    </cfRule>
  </conditionalFormatting>
  <conditionalFormatting sqref="C276:C277">
    <cfRule type="iconSet" priority="336">
      <iconSet iconSet="3Symbols" showValue="0">
        <cfvo type="percent" val="0"/>
        <cfvo type="num" val="1"/>
        <cfvo type="num" val="2"/>
      </iconSet>
    </cfRule>
  </conditionalFormatting>
  <conditionalFormatting sqref="C278:C279">
    <cfRule type="iconSet" priority="335">
      <iconSet iconSet="3Symbols" showValue="0">
        <cfvo type="percent" val="0"/>
        <cfvo type="num" val="1"/>
        <cfvo type="num" val="2"/>
      </iconSet>
    </cfRule>
  </conditionalFormatting>
  <conditionalFormatting sqref="C280:C281">
    <cfRule type="iconSet" priority="334">
      <iconSet iconSet="3Symbols" showValue="0">
        <cfvo type="percent" val="0"/>
        <cfvo type="num" val="1"/>
        <cfvo type="num" val="2"/>
      </iconSet>
    </cfRule>
  </conditionalFormatting>
  <conditionalFormatting sqref="C282:C283">
    <cfRule type="iconSet" priority="333">
      <iconSet iconSet="3Symbols" showValue="0">
        <cfvo type="percent" val="0"/>
        <cfvo type="num" val="1"/>
        <cfvo type="num" val="2"/>
      </iconSet>
    </cfRule>
  </conditionalFormatting>
  <conditionalFormatting sqref="C284:C285">
    <cfRule type="iconSet" priority="332">
      <iconSet iconSet="3Symbols" showValue="0">
        <cfvo type="percent" val="0"/>
        <cfvo type="num" val="1"/>
        <cfvo type="num" val="2"/>
      </iconSet>
    </cfRule>
  </conditionalFormatting>
  <conditionalFormatting sqref="C289:C290">
    <cfRule type="iconSet" priority="331">
      <iconSet iconSet="3Symbols" showValue="0">
        <cfvo type="percent" val="0"/>
        <cfvo type="num" val="1"/>
        <cfvo type="num" val="2"/>
      </iconSet>
    </cfRule>
  </conditionalFormatting>
  <conditionalFormatting sqref="C291:C298">
    <cfRule type="iconSet" priority="218">
      <iconSet iconSet="3Symbols" showValue="0">
        <cfvo type="percent" val="0"/>
        <cfvo type="num" val="1"/>
        <cfvo type="num" val="2"/>
      </iconSet>
    </cfRule>
  </conditionalFormatting>
  <conditionalFormatting sqref="C302:C303">
    <cfRule type="iconSet" priority="560">
      <iconSet iconSet="3Symbols" showValue="0">
        <cfvo type="percent" val="0"/>
        <cfvo type="num" val="1"/>
        <cfvo type="num" val="2"/>
      </iconSet>
    </cfRule>
  </conditionalFormatting>
  <conditionalFormatting sqref="C304:C361">
    <cfRule type="iconSet" priority="72">
      <iconSet iconSet="3Symbols" showValue="0">
        <cfvo type="percent" val="0"/>
        <cfvo type="num" val="1"/>
        <cfvo type="num" val="2"/>
      </iconSet>
    </cfRule>
  </conditionalFormatting>
  <conditionalFormatting sqref="C365:C370">
    <cfRule type="iconSet" priority="109">
      <iconSet iconSet="3Symbols" showValue="0">
        <cfvo type="percent" val="0"/>
        <cfvo type="num" val="1"/>
        <cfvo type="num" val="2"/>
      </iconSet>
    </cfRule>
  </conditionalFormatting>
  <conditionalFormatting sqref="C371:C376">
    <cfRule type="iconSet" priority="108">
      <iconSet iconSet="3Symbols" showValue="0">
        <cfvo type="percent" val="0"/>
        <cfvo type="num" val="1"/>
        <cfvo type="num" val="2"/>
      </iconSet>
    </cfRule>
  </conditionalFormatting>
  <conditionalFormatting sqref="C377:C382">
    <cfRule type="iconSet" priority="107">
      <iconSet iconSet="3Symbols" showValue="0">
        <cfvo type="percent" val="0"/>
        <cfvo type="num" val="1"/>
        <cfvo type="num" val="2"/>
      </iconSet>
    </cfRule>
  </conditionalFormatting>
  <conditionalFormatting sqref="C383:C384">
    <cfRule type="iconSet" priority="106">
      <iconSet iconSet="3Symbols" showValue="0">
        <cfvo type="percent" val="0"/>
        <cfvo type="num" val="1"/>
        <cfvo type="num" val="2"/>
      </iconSet>
    </cfRule>
  </conditionalFormatting>
  <conditionalFormatting sqref="D170:D194">
    <cfRule type="containsText" dxfId="31" priority="7" operator="containsText" text="Please fill in data">
      <formula>NOT(ISERROR(SEARCH("Please fill in data",D170)))</formula>
    </cfRule>
  </conditionalFormatting>
  <conditionalFormatting sqref="D195:D211">
    <cfRule type="containsText" dxfId="30" priority="165" operator="containsText" text="Please fill in data">
      <formula>NOT(ISERROR(SEARCH("Please fill in data",D195)))</formula>
    </cfRule>
  </conditionalFormatting>
  <conditionalFormatting sqref="D201">
    <cfRule type="expression" dxfId="29" priority="81">
      <formula>$D$201&gt;1</formula>
    </cfRule>
  </conditionalFormatting>
  <conditionalFormatting sqref="D223">
    <cfRule type="expression" dxfId="28" priority="10">
      <formula>$D$201&gt;1</formula>
    </cfRule>
  </conditionalFormatting>
  <conditionalFormatting sqref="D5:E10">
    <cfRule type="containsText" dxfId="27" priority="65" operator="containsText" text="Please fill in data">
      <formula>NOT(ISERROR(SEARCH("Please fill in data",D5)))</formula>
    </cfRule>
  </conditionalFormatting>
  <conditionalFormatting sqref="D14:E50">
    <cfRule type="containsText" dxfId="26" priority="29" operator="containsText" text="Please fill in data">
      <formula>NOT(ISERROR(SEARCH("Please fill in data",D14)))</formula>
    </cfRule>
  </conditionalFormatting>
  <conditionalFormatting sqref="D54:E80">
    <cfRule type="containsText" dxfId="25" priority="201" operator="containsText" text="Please fill in data">
      <formula>NOT(ISERROR(SEARCH("Please fill in data",D54)))</formula>
    </cfRule>
  </conditionalFormatting>
  <conditionalFormatting sqref="D82:E109">
    <cfRule type="containsText" dxfId="24" priority="18" operator="containsText" text="Please fill in data">
      <formula>NOT(ISERROR(SEARCH("Please fill in data",D82)))</formula>
    </cfRule>
  </conditionalFormatting>
  <conditionalFormatting sqref="D111:E153">
    <cfRule type="containsText" dxfId="23" priority="166" operator="containsText" text="Please fill in data">
      <formula>NOT(ISERROR(SEARCH("Please fill in data",D111)))</formula>
    </cfRule>
  </conditionalFormatting>
  <conditionalFormatting sqref="D156:E166">
    <cfRule type="containsText" dxfId="22" priority="285" operator="containsText" text="Please fill in data">
      <formula>NOT(ISERROR(SEARCH("Please fill in data",D156)))</formula>
    </cfRule>
  </conditionalFormatting>
  <conditionalFormatting sqref="D215:E218">
    <cfRule type="containsText" dxfId="21" priority="80" operator="containsText" text="Please fill in data">
      <formula>NOT(ISERROR(SEARCH("Please fill in data",D215)))</formula>
    </cfRule>
  </conditionalFormatting>
  <conditionalFormatting sqref="D222:E253">
    <cfRule type="containsText" dxfId="20" priority="11" operator="containsText" text="Please fill in data">
      <formula>NOT(ISERROR(SEARCH("Please fill in data",D222)))</formula>
    </cfRule>
  </conditionalFormatting>
  <conditionalFormatting sqref="D257:E266">
    <cfRule type="containsText" dxfId="19" priority="16" operator="containsText" text="Please fill in data">
      <formula>NOT(ISERROR(SEARCH("Please fill in data",D257)))</formula>
    </cfRule>
  </conditionalFormatting>
  <conditionalFormatting sqref="D270:E285">
    <cfRule type="containsText" dxfId="18" priority="187" operator="containsText" text="Please fill in data">
      <formula>NOT(ISERROR(SEARCH("Please fill in data",D270)))</formula>
    </cfRule>
  </conditionalFormatting>
  <conditionalFormatting sqref="D289:E298">
    <cfRule type="containsText" dxfId="17" priority="178" operator="containsText" text="Please fill in data">
      <formula>NOT(ISERROR(SEARCH("Please fill in data",D289)))</formula>
    </cfRule>
  </conditionalFormatting>
  <conditionalFormatting sqref="D302:E361">
    <cfRule type="containsText" dxfId="16" priority="69" operator="containsText" text="Please fill in data">
      <formula>NOT(ISERROR(SEARCH("Please fill in data",D302)))</formula>
    </cfRule>
  </conditionalFormatting>
  <conditionalFormatting sqref="D365:E384">
    <cfRule type="containsText" dxfId="15" priority="73" operator="containsText" text="Please fill in data">
      <formula>NOT(ISERROR(SEARCH("Please fill in data",D365)))</formula>
    </cfRule>
  </conditionalFormatting>
  <conditionalFormatting sqref="E170:E211">
    <cfRule type="containsText" dxfId="14" priority="192" operator="containsText" text="Please fill in data">
      <formula>NOT(ISERROR(SEARCH("Please fill in data",E170)))</formula>
    </cfRule>
  </conditionalFormatting>
  <dataValidations count="11">
    <dataValidation type="decimal" allowBlank="1" showInputMessage="1" showErrorMessage="1" errorTitle="Data validation" error="Please use a percentage between 0,00% and 100,00%." sqref="D201 D94" xr:uid="{00000000-0002-0000-0400-000000000000}">
      <formula1>0</formula1>
      <formula2>1</formula2>
    </dataValidation>
    <dataValidation allowBlank="1" showInputMessage="1" showErrorMessage="1" errorTitle="Data validation" error="Please use a percentage between 0,00% and 100,00%." sqref="D93" xr:uid="{00000000-0002-0000-0400-000001000000}"/>
    <dataValidation type="decimal" allowBlank="1" showInputMessage="1" showErrorMessage="1" errorTitle="Data validation" error="Please use a percentage between 0,00% and 100,00%." sqref="D124:D148 D9:D10 D112:D122 D175 D216:D217 D198 D200 D95:D96 D180:D193 D202:D212" xr:uid="{00000000-0002-0000-0400-000002000000}">
      <formula1>-9.99999999999999E+27</formula1>
      <formula2>9.99999999999999E+27</formula2>
    </dataValidation>
    <dataValidation type="decimal" allowBlank="1" showInputMessage="1" showErrorMessage="1" errorTitle="Data validation" error="Please enter numeric data." sqref="D371 D15:D16 D5:D7 D297:D298 D54:D56 D58 D60:D61 D63:D65 D67:D68 D70:D72 D78 D84:D85 D87 D89:D92 D98:D103 D105 D123 D166 D172:D173 D177:D178 D240:D253 D196 D199 D379 D381 D222:D238 D257:D258 D383 D270:D274 D284:D285 D289:D290 D292:D295 D159:D164 D302 D276:D282 D304 D306 D308 D320 D322 D324 D326 D328 D340 D342 D344 D346 D348:D349 D369 D367 D360 D365 D377 D375 D373 D18:D36 D48:D49" xr:uid="{00000000-0002-0000-0400-000003000000}">
      <formula1>-9.99999999999999E+27</formula1>
      <formula2>9.99999999999999E+27</formula2>
    </dataValidation>
    <dataValidation type="decimal" allowBlank="1" showInputMessage="1" showErrorMessage="1" sqref="D97" xr:uid="{00000000-0002-0000-0400-000004000000}">
      <formula1>-9.99999999999999E+22</formula1>
      <formula2>9.99999999999999E+21</formula2>
    </dataValidation>
    <dataValidation type="whole" allowBlank="1" showInputMessage="1" showErrorMessage="1" errorTitle="Data validation" error="Please enter numeric data. No decimals are allowed." sqref="D176 D104 D156:D158 D165 D8" xr:uid="{00000000-0002-0000-0400-000005000000}">
      <formula1>-9.99999999999999E+29</formula1>
      <formula2>9.9999999999999E+30</formula2>
    </dataValidation>
    <dataValidation type="decimal" allowBlank="1" showInputMessage="1" showErrorMessage="1" sqref="D195" xr:uid="{00000000-0002-0000-0400-000006000000}">
      <formula1>-9.99999999999999E+26</formula1>
      <formula2>9.99999999999999E+26</formula2>
    </dataValidation>
    <dataValidation type="decimal" allowBlank="1" showInputMessage="1" showErrorMessage="1" errorTitle="Data validation" error="Please use a percentage between 0,00% and 100,00%." sqref="D86" xr:uid="{00000000-0002-0000-0400-000007000000}">
      <formula1>-9.99999999999999E+22</formula1>
      <formula2>9.99999999999999E+24</formula2>
    </dataValidation>
    <dataValidation type="date" allowBlank="1" showInputMessage="1" showErrorMessage="1" errorTitle="Data Validation" error="Only dates are allowed in this cell. If the date is unknown or not yet defined, please add your remark in the comment box." sqref="D303 D380 D305 D307 D309:D319 D321 D323 D325 D327 D329:D339 D341 D343 D345 D347 D350:D359 D366 D361:D364 D382 D368 D370 D372 D374 D376 D378 D384" xr:uid="{00000000-0002-0000-0400-000008000000}">
      <formula1>1</formula1>
      <formula2>2958465</formula2>
    </dataValidation>
    <dataValidation type="list" allowBlank="1" showInputMessage="1" showErrorMessage="1" sqref="D262" xr:uid="{00000000-0002-0000-0400-000009000000}">
      <formula1>"Manager, Placement agent, Secondary trading platform, Investor direct, Combination, Other"</formula1>
    </dataValidation>
    <dataValidation type="list" allowBlank="1" showInputMessage="1" showErrorMessage="1" sqref="D260" xr:uid="{00000000-0002-0000-0400-00000A000000}">
      <formula1>"First, Second, Third, Final, Other, Not applicable"</formula1>
    </dataValidation>
  </dataValidations>
  <hyperlinks>
    <hyperlink ref="F242" r:id="rId1" location="inrev-guidelines" xr:uid="{E4A56CBC-8F52-459B-97A1-8AE10182B747}"/>
    <hyperlink ref="F241" r:id="rId2" location="inrev-guidelines" xr:uid="{70F4A929-3623-4E90-BF1C-1B03DD2BDC1F}"/>
    <hyperlink ref="F225" r:id="rId3" location="inrev-guidelines" display="Portion of Asset management fees allocated to RE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0621E029-D024-4B43-96E1-700B38BD3A70}"/>
    <hyperlink ref="F224" r:id="rId4" location="inrev-guidelines" display="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D63B2124-9A82-44A0-B268-814A63C5623B}"/>
    <hyperlink ref="F223" r:id="rId5" location="inrev-guidelines" xr:uid="{DC5A54E8-43C4-44E5-9DEA-FD9910E0340D}"/>
    <hyperlink ref="F222" r:id="rId6"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2B41387F-8A2C-4560-A27D-CB421AFAE8AA}"/>
    <hyperlink ref="F215" r:id="rId7" display="https://www.inrev.org/library/inrev-standard-data-delivery-sheet-sdds" xr:uid="{D009C7F7-2080-46CB-840B-7B06F992AB7F}"/>
    <hyperlink ref="F123" r:id="rId8" location="inrev-guidelines" display="https://www.inrev.org/guidelines/module/inrev-performance-measurement - inrev-guidelines" xr:uid="{AAEF6C0E-3547-4791-B9D2-32AD0FB87532}"/>
    <hyperlink ref="F118" r:id="rId9" location="inrev-guidelines" display="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66E46686-EF22-4A50-A633-02431CF0ABA4}"/>
    <hyperlink ref="F112" r:id="rId10" location="inrev-guidelines" display="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C1C038D0-6B03-4966-8B80-0FC24BB8CC65}"/>
    <hyperlink ref="F50" r:id="rId11" location="inrev-guidelines" display="https://www.inrev.org/guidelines/module/fee-and-expense-metrics - inrev-guidelines" xr:uid="{CEDE76FF-E248-4926-9C61-D3CFC2B6B7DA}"/>
    <hyperlink ref="F41" r:id="rId12" location="inrev-guidelines" display="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2B33E5D5-F5B0-423C-8DF0-C655B2A88242}"/>
    <hyperlink ref="F40" r:id="rId13" location="inrev-guidelines" display="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267D5B9F-D4B0-4EC6-B900-86DC6B97D971}"/>
    <hyperlink ref="F39" r:id="rId14" location="inrev-guidelines" display="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76E3DE73-17CA-4E84-9D35-14F5E20F35EE}"/>
    <hyperlink ref="F147" r:id="rId15" location="inrev-guidelines" display="Applicable to closed end vehicles only. 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xr:uid="{C0F41629-9C3D-4F84-8470-59E5B5906078}"/>
    <hyperlink ref="F141" r:id="rId16" location="inrev-guidelines" xr:uid="{C66A9E1C-6D09-47D0-AB60-82A77BD9CFF3}"/>
    <hyperlink ref="F135" r:id="rId17" location="inrev-guidelines" display="Realised and unrealised capital gain/loss on assets during the period as a percentage of the time-weighted average NAV over the same period, as defined in the INREV Performance Measurement module. The use of the INREV NAV is encouraged. When the INREV NAV is not used and adjustments are made to the vehicle NAV, these should be properly disclosed." xr:uid="{1D27EE47-B55B-4EC3-9717-4FE1E38B37E2}"/>
    <hyperlink ref="F130" r:id="rId18" location="inrev-guidelines" xr:uid="{8CA83AC9-EA26-467A-B5EC-D101BF81EA6D}"/>
    <hyperlink ref="F47" r:id="rId19" location="inrev-guidelines" display="Represents the adjusted vehicle NAV, using as a base the INREV NAV. It can be calculated as sum of #4.3 until #4.4.8. See INREV Governance guideline G09 for details on open end fund pricing best practice." xr:uid="{A8C7AF1B-955F-4D95-BDB4-53CEBC72861B}"/>
    <hyperlink ref="F243" r:id="rId20" location="section-tools-and-examples" display="Vehicle fees earned by the manager classified in line with the INREV Guidelines. Click to see List of fees and costs for items explicitly excluded from INREV ratios." xr:uid="{5E03FDDF-75EA-4324-B5A6-49D9BDC917C8}"/>
    <hyperlink ref="F217" r:id="rId21" display="Indicate total compliance % of the vehicle reporting with the INREV Reporting module. Click to go to INREV Assessment online tool." xr:uid="{6C096F0A-CCED-429F-9DDC-62BABBCDF50C}"/>
    <hyperlink ref="F216" r:id="rId22" display="Indicate total compliance % of the vehicle reporting with the INREV Reporting module. Click to go to INREV Assessment online tool." xr:uid="{32B7E5E1-EE3E-41F7-9AC5-07076C388C97}"/>
    <hyperlink ref="F218" r:id="rId23" display="INREV reporting template reflecting vehicle and asset ESG data and including the required and recommended ESG KPIs of the INREV Guidelines. See https://www.inrev.org/library/inrev-standard-data-delivery-sheet-sdds" xr:uid="{D4EB9860-981F-418C-9F47-03DD43398CD3}"/>
    <hyperlink ref="F226" r:id="rId24" display="Indicate total compliance % with the INREV sustainability reporting requirements and recommendations. Click to go to INREV Assessment online tool." xr:uid="{00000000-0004-0000-0400-00000D000000}"/>
    <hyperlink ref="F221" r:id="rId25" display="Instruction and definition (click to see Global Definition Database)" xr:uid="{00000000-0004-0000-0400-000005000000}"/>
    <hyperlink ref="F158" r:id="rId26" location="inrev-guidelines" display="https://www.inrev.org/guidelines/module/inrev-nav - inrev-guidelines" xr:uid="{509C31AE-3AB4-44D6-A65C-281923137510}"/>
    <hyperlink ref="F249" r:id="rId27" location="inrev-guidelines" display="Optional ratio calculated as vehicle fees (#11.16) and costs (#11.18), plus vehicle tax, expressed as a percentage of time-weighted average INREV GAV (#11.20). Calculated on a rolling four-quarter basis. Click here for detailed calculation guidance for INREV Fee and expense metrics." xr:uid="{3CD99C9D-059E-46DA-B974-012CA65828DF}"/>
    <hyperlink ref="F250" r:id="rId28" location="inrev-guidelines" display="Optional ratio calculated as vehicle fees (#11.16) and costs (#11.18), plus vehicle tax, expressed as a percentage of time-weighted average INREV NAV (#11.19). Calculated on a rolling four-quarter basis. Click here for detailed calculation guidance for INREV Fee and expense metrics." xr:uid="{93352686-D593-4EFD-B799-0A8DFDFF9EF9}"/>
    <hyperlink ref="F240" r:id="rId29" location="section-tools-and-examples" display="Vehicle fees earned by the manager classified in line with the INREV Guidelines. Click to see List of fees and costs for items explicitly excluded from INREV ratios." xr:uid="{00000000-0004-0000-0400-000013000000}"/>
    <hyperlink ref="F244" r:id="rId30" location="section-tools-and-examples" xr:uid="{00000000-0004-0000-0400-000012000000}"/>
    <hyperlink ref="F252" r:id="rId31" location="section-tools-and-examples" display="Property costs charged by external service providers classified in line with the INREV Guidelines. See List of fees and costs for items explicitly excluded for REER calculation purposes." xr:uid="{00000000-0004-0000-0400-000011000000}"/>
    <hyperlink ref="F246" r:id="rId32" location="section-tools-and-examples" display="Vehicle GAV adjusted for INREV required items and fair value concepts. Calculated on a time weighted basis for the reporting period. Click here for detailed calculation guidance for INREV fee and expense metrics." xr:uid="{00000000-0004-0000-0400-000010000000}"/>
    <hyperlink ref="F245" r:id="rId33" location="section-tools-and-examples" display="INREV NAV calculated on a time weighted basis for the reporting period. Click here for detailed calculation guidance for INREV fee and expense metrics." xr:uid="{00000000-0004-0000-0400-00000F000000}"/>
    <hyperlink ref="F251" r:id="rId34" location="section-tools-and-examples" display="Property fees earned by the manager classified in line with the INREV Guidelines. See List of fees and costs for items explicitly excluded for REER calculation purposes." xr:uid="{00000000-0004-0000-0400-00000E000000}"/>
    <hyperlink ref="F220" r:id="rId35" location="fee-and-expense-metrics" xr:uid="{00000000-0004-0000-0400-00000C000000}"/>
    <hyperlink ref="F110" r:id="rId36" location="performance-measurement" xr:uid="{00000000-0004-0000-0400-00000B000000}"/>
    <hyperlink ref="F12" r:id="rId37" location="inrev-guidelines" xr:uid="{00000000-0004-0000-0400-00000A000000}"/>
    <hyperlink ref="F300" r:id="rId38" xr:uid="{00000000-0004-0000-0400-000009000000}"/>
    <hyperlink ref="F287" r:id="rId39" xr:uid="{00000000-0004-0000-0400-000008000000}"/>
    <hyperlink ref="F268" r:id="rId40" xr:uid="{00000000-0004-0000-0400-000007000000}"/>
    <hyperlink ref="F255" r:id="rId41" xr:uid="{00000000-0004-0000-0400-000006000000}"/>
    <hyperlink ref="F168" r:id="rId42" xr:uid="{00000000-0004-0000-0400-000004000000}"/>
    <hyperlink ref="F154" r:id="rId43" xr:uid="{00000000-0004-0000-0400-000003000000}"/>
    <hyperlink ref="F81" r:id="rId44" xr:uid="{00000000-0004-0000-0400-000002000000}"/>
    <hyperlink ref="F52" r:id="rId45" xr:uid="{00000000-0004-0000-0400-000001000000}"/>
    <hyperlink ref="F3" r:id="rId46" xr:uid="{00000000-0004-0000-0400-000000000000}"/>
    <hyperlink ref="F148" r:id="rId47" location="inrev-guidelines" display="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xr:uid="{6E9742E9-1D77-4B6A-B776-DEF2CB55141D}"/>
  </hyperlinks>
  <pageMargins left="0.70866141732283472" right="0.70866141732283472" top="0.31496062992125984" bottom="0.51181102362204722" header="0.31496062992125984" footer="0.19685039370078741"/>
  <pageSetup paperSize="8" scale="46" fitToHeight="0" orientation="landscape" r:id="rId48"/>
  <headerFooter>
    <oddFooter>&amp;LINREV&amp;CPage &amp;P of &amp;N&amp;RDate &amp;D</oddFooter>
  </headerFooter>
  <ignoredErrors>
    <ignoredError sqref="A80:A82 A11:A13 A51:A53 A109:A111 A153:A155 A167:A169 A219:A221 A254:A256 A299:A301 A268:A269 A286:A288 A212:A215" numberStoredAsText="1"/>
    <ignoredError sqref="D38" unlockedFormula="1"/>
  </ignoredErrors>
  <drawing r:id="rId49"/>
  <extLst>
    <ext xmlns:x14="http://schemas.microsoft.com/office/spreadsheetml/2009/9/main" uri="{CCE6A557-97BC-4b89-ADB6-D9C93CAAB3DF}">
      <x14:dataValidations xmlns:xm="http://schemas.microsoft.com/office/excel/2006/main" count="2">
        <x14:dataValidation type="list" allowBlank="1" showInputMessage="1" showErrorMessage="1" errorTitle="Data validation" error="Please select one of the options from the dropdown box." xr:uid="{00000000-0002-0000-0400-00000B000000}">
          <x14:formula1>
            <xm:f>Tables!$A$47:$A$53</xm:f>
          </x14:formula1>
          <xm:sqref>D179</xm:sqref>
        </x14:dataValidation>
        <x14:dataValidation type="list" allowBlank="1" showInputMessage="1" showErrorMessage="1" errorTitle="Data validation" error="Please use a percentage between 0,00% and 100,00%." xr:uid="{5615C165-2960-45C3-AE6E-D7EF91500B03}">
          <x14:formula1>
            <xm:f>Tables!$C$11:$C$12</xm:f>
          </x14:formula1>
          <xm:sqref>D218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tabColor rgb="FF0033A0"/>
    <pageSetUpPr fitToPage="1"/>
  </sheetPr>
  <dimension ref="A1:I85"/>
  <sheetViews>
    <sheetView showGridLines="0" zoomScale="90" zoomScaleNormal="90" workbookViewId="0">
      <pane xSplit="2" ySplit="3" topLeftCell="C4" activePane="bottomRight" state="frozen"/>
      <selection activeCell="B40" sqref="B40"/>
      <selection pane="topRight" activeCell="B40" sqref="B40"/>
      <selection pane="bottomLeft" activeCell="B40" sqref="B40"/>
      <selection pane="bottomRight" activeCell="D5" sqref="D5"/>
    </sheetView>
  </sheetViews>
  <sheetFormatPr defaultColWidth="0" defaultRowHeight="15"/>
  <cols>
    <col min="1" max="1" width="9.85546875" style="164" customWidth="1"/>
    <col min="2" max="2" width="62.5703125" style="164" customWidth="1"/>
    <col min="3" max="3" width="5.5703125" style="164" customWidth="1"/>
    <col min="4" max="4" width="32.5703125" style="164" customWidth="1"/>
    <col min="5" max="5" width="47.7109375" style="164" customWidth="1"/>
    <col min="6" max="6" width="66.85546875" style="173" customWidth="1"/>
    <col min="7" max="7" width="5" style="173" customWidth="1"/>
    <col min="8" max="8" width="21.7109375" style="164" customWidth="1"/>
    <col min="9" max="9" width="9.140625" style="164" customWidth="1"/>
    <col min="10" max="16384" width="9.140625" style="164" hidden="1"/>
  </cols>
  <sheetData>
    <row r="1" spans="1:8" s="156" customFormat="1" ht="65.099999999999994" customHeight="1">
      <c r="A1" s="146" t="s">
        <v>994</v>
      </c>
      <c r="B1" s="154"/>
      <c r="C1" s="152"/>
      <c r="D1" s="148"/>
      <c r="E1" s="141"/>
      <c r="F1" s="142"/>
      <c r="G1" s="142"/>
    </row>
    <row r="2" spans="1:8" s="159" customFormat="1" ht="17.25" thickBot="1">
      <c r="A2" s="143" t="str">
        <f>Tables!L2</f>
        <v>Version 4.0 / Currency: Not specified</v>
      </c>
      <c r="B2" s="153"/>
      <c r="C2" s="153"/>
      <c r="D2" s="153"/>
      <c r="E2" s="153"/>
      <c r="F2" s="145"/>
      <c r="G2" s="325"/>
      <c r="H2" s="145"/>
    </row>
    <row r="3" spans="1:8" s="160" customFormat="1" ht="24.95" customHeight="1">
      <c r="A3" s="55">
        <v>16</v>
      </c>
      <c r="B3" s="70" t="s">
        <v>996</v>
      </c>
      <c r="C3" s="56"/>
      <c r="D3" s="57" t="str">
        <f>CONCATENATE("Data ",'Key Vehicle Terms'!$D$11," ",'Key Vehicle Terms'!$D$10)</f>
        <v xml:space="preserve">Data  </v>
      </c>
      <c r="E3" s="58" t="s">
        <v>47</v>
      </c>
      <c r="F3" s="59" t="s">
        <v>48</v>
      </c>
      <c r="G3" s="337"/>
      <c r="H3" s="58" t="s">
        <v>49</v>
      </c>
    </row>
    <row r="4" spans="1:8" s="159" customFormat="1" ht="11.1" customHeight="1">
      <c r="A4" s="54"/>
      <c r="B4" s="68"/>
      <c r="C4" s="53"/>
      <c r="D4" s="53"/>
      <c r="E4" s="53"/>
      <c r="H4" s="69"/>
    </row>
    <row r="5" spans="1:8" s="163" customFormat="1" ht="24.95" customHeight="1">
      <c r="A5" s="75" t="s">
        <v>997</v>
      </c>
      <c r="B5" s="72" t="s">
        <v>998</v>
      </c>
      <c r="C5" s="61">
        <f>IF(COUNTBLANK(D5),1,2)</f>
        <v>1</v>
      </c>
      <c r="D5" s="107"/>
      <c r="E5" s="86"/>
      <c r="F5" s="87"/>
      <c r="G5" s="328"/>
      <c r="H5" s="87"/>
    </row>
    <row r="6" spans="1:8" s="163" customFormat="1" ht="24.95" customHeight="1">
      <c r="A6" s="73" t="s">
        <v>999</v>
      </c>
      <c r="B6" s="74" t="s">
        <v>1000</v>
      </c>
      <c r="C6" s="65">
        <f>IF(COUNTBLANK(D6),1,2)</f>
        <v>1</v>
      </c>
      <c r="D6" s="107"/>
      <c r="E6" s="86"/>
      <c r="F6" s="88"/>
      <c r="G6" s="328"/>
      <c r="H6" s="69"/>
    </row>
    <row r="7" spans="1:8" s="163" customFormat="1" ht="24.95" customHeight="1">
      <c r="A7" s="75" t="s">
        <v>1001</v>
      </c>
      <c r="B7" s="72" t="s">
        <v>1002</v>
      </c>
      <c r="C7" s="61">
        <f>IF(COUNTBLANK(D7),1,2)</f>
        <v>1</v>
      </c>
      <c r="D7" s="118"/>
      <c r="E7" s="228"/>
      <c r="F7" s="87" t="s">
        <v>1003</v>
      </c>
      <c r="G7" s="328"/>
      <c r="H7" s="87"/>
    </row>
    <row r="8" spans="1:8" s="163" customFormat="1" ht="24.95" customHeight="1">
      <c r="A8" s="73" t="s">
        <v>1004</v>
      </c>
      <c r="B8" s="74" t="s">
        <v>64</v>
      </c>
      <c r="C8" s="65">
        <f>IF(COUNTBLANK(D8),1,2)</f>
        <v>1</v>
      </c>
      <c r="D8" s="127"/>
      <c r="E8" s="86"/>
      <c r="F8" s="88"/>
      <c r="G8" s="328"/>
      <c r="H8" s="69"/>
    </row>
    <row r="9" spans="1:8" s="159" customFormat="1" ht="12.6" customHeight="1">
      <c r="A9" s="54"/>
      <c r="B9" s="68"/>
      <c r="C9" s="53"/>
      <c r="D9" s="53"/>
      <c r="E9" s="53"/>
      <c r="F9" s="69"/>
      <c r="G9" s="325"/>
      <c r="H9" s="69"/>
    </row>
    <row r="10" spans="1:8" s="160" customFormat="1" ht="24.95" customHeight="1">
      <c r="A10" s="55">
        <v>17</v>
      </c>
      <c r="B10" s="70" t="s">
        <v>1005</v>
      </c>
      <c r="C10" s="56"/>
      <c r="D10" s="57" t="str">
        <f>$D$3</f>
        <v xml:space="preserve">Data  </v>
      </c>
      <c r="E10" s="58" t="str">
        <f>$E$3</f>
        <v>Comment Box</v>
      </c>
      <c r="F10" s="59" t="s">
        <v>48</v>
      </c>
      <c r="G10" s="327"/>
      <c r="H10" s="58"/>
    </row>
    <row r="11" spans="1:8" s="159" customFormat="1" ht="12.6" customHeight="1">
      <c r="A11" s="54"/>
      <c r="B11" s="68"/>
      <c r="C11" s="53"/>
      <c r="D11" s="53"/>
      <c r="E11" s="53"/>
      <c r="F11" s="69"/>
      <c r="G11" s="325"/>
      <c r="H11" s="69"/>
    </row>
    <row r="12" spans="1:8" s="163" customFormat="1" ht="24.95" customHeight="1">
      <c r="A12" s="75" t="s">
        <v>1006</v>
      </c>
      <c r="B12" s="72" t="s">
        <v>1007</v>
      </c>
      <c r="C12" s="61">
        <f t="shared" ref="C12:C18" si="0">IF(COUNTBLANK(D12),1,2)</f>
        <v>1</v>
      </c>
      <c r="D12" s="107"/>
      <c r="E12" s="86"/>
      <c r="F12" s="89" t="s">
        <v>1008</v>
      </c>
      <c r="G12" s="329"/>
      <c r="H12" s="87"/>
    </row>
    <row r="13" spans="1:8" s="163" customFormat="1" ht="24.95" customHeight="1">
      <c r="A13" s="73" t="s">
        <v>1009</v>
      </c>
      <c r="B13" s="74" t="s">
        <v>1010</v>
      </c>
      <c r="C13" s="65">
        <f t="shared" si="0"/>
        <v>1</v>
      </c>
      <c r="D13" s="100"/>
      <c r="E13" s="86"/>
      <c r="F13" s="90" t="s">
        <v>1011</v>
      </c>
      <c r="G13" s="329"/>
      <c r="H13" s="69"/>
    </row>
    <row r="14" spans="1:8" s="163" customFormat="1" ht="24.95" customHeight="1">
      <c r="A14" s="75" t="s">
        <v>1012</v>
      </c>
      <c r="B14" s="72" t="s">
        <v>1013</v>
      </c>
      <c r="C14" s="61">
        <f t="shared" si="0"/>
        <v>1</v>
      </c>
      <c r="D14" s="123"/>
      <c r="E14" s="86"/>
      <c r="F14" s="89" t="s">
        <v>1014</v>
      </c>
      <c r="G14" s="329"/>
      <c r="H14" s="87"/>
    </row>
    <row r="15" spans="1:8" s="163" customFormat="1" ht="24.95" customHeight="1">
      <c r="A15" s="73" t="s">
        <v>1015</v>
      </c>
      <c r="B15" s="74" t="s">
        <v>1016</v>
      </c>
      <c r="C15" s="65">
        <f t="shared" si="0"/>
        <v>1</v>
      </c>
      <c r="D15" s="123"/>
      <c r="E15" s="86"/>
      <c r="F15" s="90" t="s">
        <v>1017</v>
      </c>
      <c r="G15" s="329"/>
      <c r="H15" s="69"/>
    </row>
    <row r="16" spans="1:8" s="163" customFormat="1" ht="24.95" customHeight="1">
      <c r="A16" s="75" t="s">
        <v>1018</v>
      </c>
      <c r="B16" s="72" t="s">
        <v>1019</v>
      </c>
      <c r="C16" s="61">
        <f t="shared" si="0"/>
        <v>1</v>
      </c>
      <c r="D16" s="123"/>
      <c r="E16" s="86"/>
      <c r="F16" s="89" t="s">
        <v>1020</v>
      </c>
      <c r="G16" s="329"/>
      <c r="H16" s="273"/>
    </row>
    <row r="17" spans="1:8" s="163" customFormat="1" ht="24.95" customHeight="1">
      <c r="A17" s="73" t="s">
        <v>1021</v>
      </c>
      <c r="B17" s="74" t="s">
        <v>1022</v>
      </c>
      <c r="C17" s="65">
        <f t="shared" si="0"/>
        <v>1</v>
      </c>
      <c r="D17" s="123"/>
      <c r="E17" s="86"/>
      <c r="F17" s="90" t="s">
        <v>1023</v>
      </c>
      <c r="G17" s="329"/>
      <c r="H17" s="88"/>
    </row>
    <row r="18" spans="1:8" s="163" customFormat="1" ht="24.95" customHeight="1">
      <c r="A18" s="75" t="s">
        <v>1024</v>
      </c>
      <c r="B18" s="72" t="s">
        <v>1025</v>
      </c>
      <c r="C18" s="61">
        <f t="shared" si="0"/>
        <v>1</v>
      </c>
      <c r="D18" s="123"/>
      <c r="E18" s="86"/>
      <c r="F18" s="89" t="s">
        <v>1026</v>
      </c>
      <c r="G18" s="329"/>
      <c r="H18" s="273"/>
    </row>
    <row r="19" spans="1:8" s="163" customFormat="1" ht="12.6" customHeight="1">
      <c r="A19" s="54"/>
      <c r="B19" s="68"/>
      <c r="C19" s="53"/>
      <c r="D19" s="53"/>
      <c r="E19" s="53"/>
      <c r="F19" s="69"/>
      <c r="G19" s="325"/>
      <c r="H19" s="69"/>
    </row>
    <row r="20" spans="1:8" s="163" customFormat="1" ht="36">
      <c r="A20" s="55">
        <v>18</v>
      </c>
      <c r="B20" s="70" t="s">
        <v>1027</v>
      </c>
      <c r="C20" s="56"/>
      <c r="D20" s="57" t="str">
        <f>$D$3</f>
        <v xml:space="preserve">Data  </v>
      </c>
      <c r="E20" s="58" t="str">
        <f>$E$3</f>
        <v>Comment Box</v>
      </c>
      <c r="F20" s="59" t="s">
        <v>48</v>
      </c>
      <c r="G20" s="327"/>
      <c r="H20" s="279" t="s">
        <v>1028</v>
      </c>
    </row>
    <row r="21" spans="1:8" s="163" customFormat="1" ht="12.6" customHeight="1">
      <c r="A21" s="54"/>
      <c r="B21" s="54"/>
      <c r="C21" s="53"/>
      <c r="D21" s="53"/>
      <c r="E21" s="53"/>
      <c r="F21" s="69"/>
      <c r="G21" s="325"/>
      <c r="H21" s="69"/>
    </row>
    <row r="22" spans="1:8" s="163" customFormat="1" ht="24.95" customHeight="1">
      <c r="A22" s="75" t="s">
        <v>1029</v>
      </c>
      <c r="B22" s="72" t="s">
        <v>661</v>
      </c>
      <c r="C22" s="61">
        <f t="shared" ref="C22:C37" si="1">IF(COUNTBLANK(D22),1,2)</f>
        <v>1</v>
      </c>
      <c r="D22" s="123"/>
      <c r="E22" s="86"/>
      <c r="F22" s="89" t="s">
        <v>1030</v>
      </c>
      <c r="G22" s="329"/>
      <c r="H22" s="256"/>
    </row>
    <row r="23" spans="1:8" s="163" customFormat="1" ht="24.95" customHeight="1">
      <c r="A23" s="73" t="s">
        <v>1031</v>
      </c>
      <c r="B23" s="74" t="s">
        <v>665</v>
      </c>
      <c r="C23" s="65">
        <f t="shared" si="1"/>
        <v>1</v>
      </c>
      <c r="D23" s="123"/>
      <c r="E23" s="86"/>
      <c r="F23" s="90" t="s">
        <v>1032</v>
      </c>
      <c r="G23" s="329"/>
      <c r="H23" s="90"/>
    </row>
    <row r="24" spans="1:8" s="163" customFormat="1" ht="24.95" customHeight="1">
      <c r="A24" s="75" t="s">
        <v>1033</v>
      </c>
      <c r="B24" s="72" t="s">
        <v>673</v>
      </c>
      <c r="C24" s="61">
        <f t="shared" si="1"/>
        <v>1</v>
      </c>
      <c r="D24" s="123"/>
      <c r="E24" s="86"/>
      <c r="F24" s="89" t="s">
        <v>674</v>
      </c>
      <c r="G24" s="329"/>
      <c r="H24" s="256"/>
    </row>
    <row r="25" spans="1:8" s="163" customFormat="1" ht="24.95" customHeight="1">
      <c r="A25" s="73" t="s">
        <v>1034</v>
      </c>
      <c r="B25" s="74" t="s">
        <v>676</v>
      </c>
      <c r="C25" s="65">
        <f t="shared" si="1"/>
        <v>1</v>
      </c>
      <c r="D25" s="123"/>
      <c r="E25" s="86"/>
      <c r="F25" s="90" t="s">
        <v>677</v>
      </c>
      <c r="G25" s="329"/>
      <c r="H25" s="90"/>
    </row>
    <row r="26" spans="1:8" s="163" customFormat="1" ht="24.95" customHeight="1">
      <c r="A26" s="75" t="s">
        <v>1035</v>
      </c>
      <c r="B26" s="72" t="s">
        <v>679</v>
      </c>
      <c r="C26" s="61">
        <f t="shared" si="1"/>
        <v>1</v>
      </c>
      <c r="D26" s="123"/>
      <c r="E26" s="86"/>
      <c r="F26" s="89" t="s">
        <v>680</v>
      </c>
      <c r="G26" s="329"/>
      <c r="H26" s="256"/>
    </row>
    <row r="27" spans="1:8" s="163" customFormat="1" ht="24.95" customHeight="1">
      <c r="A27" s="73" t="s">
        <v>1036</v>
      </c>
      <c r="B27" s="74" t="s">
        <v>682</v>
      </c>
      <c r="C27" s="65">
        <f t="shared" si="1"/>
        <v>1</v>
      </c>
      <c r="D27" s="123"/>
      <c r="E27" s="86"/>
      <c r="F27" s="90" t="s">
        <v>683</v>
      </c>
      <c r="G27" s="329"/>
      <c r="H27" s="90"/>
    </row>
    <row r="28" spans="1:8" s="163" customFormat="1" ht="24.95" customHeight="1">
      <c r="A28" s="75" t="s">
        <v>1037</v>
      </c>
      <c r="B28" s="72" t="s">
        <v>685</v>
      </c>
      <c r="C28" s="61">
        <f t="shared" si="1"/>
        <v>1</v>
      </c>
      <c r="D28" s="123"/>
      <c r="E28" s="86"/>
      <c r="F28" s="89" t="s">
        <v>686</v>
      </c>
      <c r="G28" s="329"/>
      <c r="H28" s="256"/>
    </row>
    <row r="29" spans="1:8" s="163" customFormat="1" ht="24.95" customHeight="1">
      <c r="A29" s="73" t="s">
        <v>1038</v>
      </c>
      <c r="B29" s="138" t="s">
        <v>1039</v>
      </c>
      <c r="C29" s="65">
        <f t="shared" si="1"/>
        <v>1</v>
      </c>
      <c r="D29" s="123"/>
      <c r="E29" s="86"/>
      <c r="F29" s="90" t="s">
        <v>1040</v>
      </c>
      <c r="G29" s="329"/>
      <c r="H29" s="90"/>
    </row>
    <row r="30" spans="1:8" s="163" customFormat="1" ht="24.95" customHeight="1">
      <c r="A30" s="75" t="s">
        <v>1041</v>
      </c>
      <c r="B30" s="72" t="s">
        <v>691</v>
      </c>
      <c r="C30" s="61">
        <f t="shared" si="1"/>
        <v>1</v>
      </c>
      <c r="D30" s="123"/>
      <c r="E30" s="86"/>
      <c r="F30" s="89" t="s">
        <v>692</v>
      </c>
      <c r="G30" s="329"/>
      <c r="H30" s="256"/>
    </row>
    <row r="31" spans="1:8" s="163" customFormat="1" ht="24.95" customHeight="1">
      <c r="A31" s="73" t="s">
        <v>1042</v>
      </c>
      <c r="B31" s="74" t="s">
        <v>694</v>
      </c>
      <c r="C31" s="65">
        <f t="shared" si="1"/>
        <v>1</v>
      </c>
      <c r="D31" s="123"/>
      <c r="E31" s="86"/>
      <c r="F31" s="90" t="s">
        <v>1043</v>
      </c>
      <c r="G31" s="329"/>
      <c r="H31" s="90"/>
    </row>
    <row r="32" spans="1:8" s="163" customFormat="1" ht="24.95" customHeight="1">
      <c r="A32" s="75" t="s">
        <v>1044</v>
      </c>
      <c r="B32" s="72" t="s">
        <v>697</v>
      </c>
      <c r="C32" s="61">
        <f t="shared" si="1"/>
        <v>1</v>
      </c>
      <c r="D32" s="123"/>
      <c r="E32" s="86"/>
      <c r="F32" s="89" t="s">
        <v>698</v>
      </c>
      <c r="G32" s="329"/>
      <c r="H32" s="256"/>
    </row>
    <row r="33" spans="1:8" s="163" customFormat="1" ht="24.95" customHeight="1">
      <c r="A33" s="101" t="s">
        <v>1045</v>
      </c>
      <c r="B33" s="138" t="s">
        <v>699</v>
      </c>
      <c r="C33" s="65">
        <f t="shared" si="1"/>
        <v>1</v>
      </c>
      <c r="D33" s="123"/>
      <c r="E33" s="86"/>
      <c r="F33" s="90" t="s">
        <v>700</v>
      </c>
      <c r="G33" s="329"/>
      <c r="H33" s="90"/>
    </row>
    <row r="34" spans="1:8" s="163" customFormat="1" ht="24.95" customHeight="1">
      <c r="A34" s="75" t="s">
        <v>1046</v>
      </c>
      <c r="B34" s="72" t="s">
        <v>702</v>
      </c>
      <c r="C34" s="61">
        <f t="shared" si="1"/>
        <v>1</v>
      </c>
      <c r="D34" s="123"/>
      <c r="E34" s="86"/>
      <c r="F34" s="89" t="s">
        <v>703</v>
      </c>
      <c r="G34" s="329"/>
      <c r="H34" s="256"/>
    </row>
    <row r="35" spans="1:8" s="163" customFormat="1" ht="24.95" customHeight="1">
      <c r="A35" s="101" t="s">
        <v>1047</v>
      </c>
      <c r="B35" s="138" t="s">
        <v>705</v>
      </c>
      <c r="C35" s="65">
        <f t="shared" si="1"/>
        <v>1</v>
      </c>
      <c r="D35" s="123"/>
      <c r="E35" s="86"/>
      <c r="F35" s="90" t="s">
        <v>706</v>
      </c>
      <c r="G35" s="329"/>
      <c r="H35" s="90"/>
    </row>
    <row r="36" spans="1:8" s="163" customFormat="1" ht="24.95" customHeight="1">
      <c r="A36" s="75" t="s">
        <v>1048</v>
      </c>
      <c r="B36" s="72" t="s">
        <v>708</v>
      </c>
      <c r="C36" s="61">
        <f t="shared" si="1"/>
        <v>1</v>
      </c>
      <c r="D36" s="123"/>
      <c r="E36" s="86"/>
      <c r="F36" s="89" t="s">
        <v>1049</v>
      </c>
      <c r="G36" s="329"/>
      <c r="H36" s="256"/>
    </row>
    <row r="37" spans="1:8" s="163" customFormat="1" ht="24.95" customHeight="1">
      <c r="A37" s="101" t="s">
        <v>1050</v>
      </c>
      <c r="B37" s="138" t="s">
        <v>1051</v>
      </c>
      <c r="C37" s="61">
        <f t="shared" si="1"/>
        <v>1</v>
      </c>
      <c r="D37" s="123"/>
      <c r="E37" s="86"/>
      <c r="F37" s="90" t="s">
        <v>1052</v>
      </c>
      <c r="G37" s="329"/>
      <c r="H37" s="90"/>
    </row>
    <row r="38" spans="1:8" s="163" customFormat="1" ht="24.95" customHeight="1">
      <c r="A38" s="75" t="s">
        <v>1053</v>
      </c>
      <c r="B38" s="72" t="s">
        <v>1054</v>
      </c>
      <c r="C38" s="61"/>
      <c r="D38" s="124">
        <f>SUM(D22:D37)</f>
        <v>0</v>
      </c>
      <c r="E38" s="86"/>
      <c r="F38" s="89" t="s">
        <v>1055</v>
      </c>
      <c r="G38" s="329"/>
      <c r="H38" s="89"/>
    </row>
    <row r="39" spans="1:8" s="159" customFormat="1" ht="12.6" customHeight="1">
      <c r="A39" s="54"/>
      <c r="B39" s="68"/>
      <c r="C39" s="53"/>
      <c r="D39" s="53"/>
      <c r="E39" s="53"/>
      <c r="F39" s="69"/>
      <c r="G39" s="325"/>
      <c r="H39" s="90"/>
    </row>
    <row r="40" spans="1:8" s="160" customFormat="1" ht="24.95" customHeight="1">
      <c r="A40" s="55">
        <v>19</v>
      </c>
      <c r="B40" s="70" t="s">
        <v>1056</v>
      </c>
      <c r="C40" s="56"/>
      <c r="D40" s="57" t="str">
        <f>$D$3</f>
        <v xml:space="preserve">Data  </v>
      </c>
      <c r="E40" s="58" t="str">
        <f>$E$3</f>
        <v>Comment Box</v>
      </c>
      <c r="F40" s="59" t="s">
        <v>48</v>
      </c>
      <c r="G40" s="327"/>
      <c r="H40" s="279"/>
    </row>
    <row r="41" spans="1:8" s="159" customFormat="1" ht="12.6" customHeight="1">
      <c r="A41" s="54"/>
      <c r="B41" s="53"/>
      <c r="C41" s="53"/>
      <c r="D41" s="53"/>
      <c r="E41" s="53"/>
      <c r="F41" s="69"/>
      <c r="G41" s="325"/>
      <c r="H41" s="90"/>
    </row>
    <row r="42" spans="1:8" s="163" customFormat="1" ht="24.95" customHeight="1">
      <c r="A42" s="75" t="s">
        <v>1057</v>
      </c>
      <c r="B42" s="72" t="s">
        <v>756</v>
      </c>
      <c r="C42" s="61">
        <f t="shared" ref="C42:C46" si="2">IF(COUNTBLANK(D42),1,2)</f>
        <v>1</v>
      </c>
      <c r="D42" s="123"/>
      <c r="E42" s="86"/>
      <c r="F42" s="89" t="s">
        <v>1058</v>
      </c>
      <c r="G42" s="329"/>
      <c r="H42" s="256"/>
    </row>
    <row r="43" spans="1:8" s="163" customFormat="1" ht="24.95" customHeight="1">
      <c r="A43" s="73" t="s">
        <v>1059</v>
      </c>
      <c r="B43" s="74" t="s">
        <v>759</v>
      </c>
      <c r="C43" s="65">
        <f t="shared" si="2"/>
        <v>1</v>
      </c>
      <c r="D43" s="123"/>
      <c r="E43" s="86"/>
      <c r="F43" s="90" t="s">
        <v>1060</v>
      </c>
      <c r="G43" s="329"/>
      <c r="H43" s="90"/>
    </row>
    <row r="44" spans="1:8" s="163" customFormat="1" ht="24.95" customHeight="1">
      <c r="A44" s="75" t="s">
        <v>1061</v>
      </c>
      <c r="B44" s="72" t="s">
        <v>1062</v>
      </c>
      <c r="C44" s="61">
        <f t="shared" si="2"/>
        <v>1</v>
      </c>
      <c r="D44" s="187"/>
      <c r="E44" s="86"/>
      <c r="F44" s="90" t="s">
        <v>1063</v>
      </c>
      <c r="G44" s="329"/>
      <c r="H44" s="90"/>
    </row>
    <row r="45" spans="1:8" s="163" customFormat="1" ht="24.95" customHeight="1">
      <c r="A45" s="73" t="s">
        <v>1064</v>
      </c>
      <c r="B45" s="74" t="s">
        <v>771</v>
      </c>
      <c r="C45" s="65">
        <f t="shared" si="2"/>
        <v>1</v>
      </c>
      <c r="D45" s="187"/>
      <c r="E45" s="86"/>
      <c r="F45" s="89" t="s">
        <v>1065</v>
      </c>
      <c r="G45" s="329"/>
      <c r="H45" s="256"/>
    </row>
    <row r="46" spans="1:8" s="163" customFormat="1" ht="24.95" customHeight="1">
      <c r="A46" s="75" t="s">
        <v>1066</v>
      </c>
      <c r="B46" s="72" t="s">
        <v>773</v>
      </c>
      <c r="C46" s="61">
        <f t="shared" si="2"/>
        <v>1</v>
      </c>
      <c r="D46" s="366"/>
      <c r="E46" s="86"/>
      <c r="F46" s="90" t="s">
        <v>1067</v>
      </c>
      <c r="G46" s="329"/>
      <c r="H46" s="90"/>
    </row>
    <row r="47" spans="1:8" s="159" customFormat="1" ht="12.6" customHeight="1">
      <c r="A47" s="54"/>
      <c r="B47" s="53"/>
      <c r="C47" s="53"/>
      <c r="D47" s="53"/>
      <c r="E47" s="53"/>
      <c r="F47" s="69"/>
      <c r="G47" s="325"/>
      <c r="H47" s="233"/>
    </row>
    <row r="48" spans="1:8" s="160" customFormat="1" ht="24.95" customHeight="1">
      <c r="A48" s="55">
        <v>20</v>
      </c>
      <c r="B48" s="55" t="s">
        <v>1068</v>
      </c>
      <c r="C48" s="56"/>
      <c r="D48" s="57" t="str">
        <f>$D$3</f>
        <v xml:space="preserve">Data  </v>
      </c>
      <c r="E48" s="58" t="str">
        <f>$E$3</f>
        <v>Comment Box</v>
      </c>
      <c r="F48" s="59" t="s">
        <v>48</v>
      </c>
      <c r="G48" s="327"/>
      <c r="H48" s="279"/>
    </row>
    <row r="49" spans="1:8" s="159" customFormat="1" ht="12.6" customHeight="1">
      <c r="A49" s="54"/>
      <c r="B49" s="53"/>
      <c r="C49" s="53"/>
      <c r="D49" s="53"/>
      <c r="E49" s="53"/>
      <c r="F49" s="104"/>
      <c r="G49" s="330"/>
      <c r="H49" s="90"/>
    </row>
    <row r="50" spans="1:8" s="163" customFormat="1" ht="24.95" customHeight="1">
      <c r="A50" s="73" t="s">
        <v>1069</v>
      </c>
      <c r="B50" s="74" t="s">
        <v>783</v>
      </c>
      <c r="C50" s="65">
        <f t="shared" ref="C50:C59" si="3">IF(COUNTBLANK(D50),1,2)</f>
        <v>1</v>
      </c>
      <c r="D50" s="123"/>
      <c r="E50" s="86"/>
      <c r="F50" s="90" t="s">
        <v>1070</v>
      </c>
      <c r="G50" s="329"/>
      <c r="H50" s="90"/>
    </row>
    <row r="51" spans="1:8" s="163" customFormat="1" ht="24.95" customHeight="1">
      <c r="A51" s="75" t="s">
        <v>1071</v>
      </c>
      <c r="B51" s="72" t="s">
        <v>785</v>
      </c>
      <c r="C51" s="61">
        <f t="shared" si="3"/>
        <v>1</v>
      </c>
      <c r="D51" s="123"/>
      <c r="E51" s="86"/>
      <c r="F51" s="89" t="s">
        <v>1072</v>
      </c>
      <c r="G51" s="329"/>
      <c r="H51" s="256"/>
    </row>
    <row r="52" spans="1:8" s="163" customFormat="1" ht="24.95" customHeight="1">
      <c r="A52" s="73" t="s">
        <v>1073</v>
      </c>
      <c r="B52" s="74" t="s">
        <v>788</v>
      </c>
      <c r="C52" s="65">
        <f t="shared" si="3"/>
        <v>1</v>
      </c>
      <c r="D52" s="123"/>
      <c r="E52" s="86"/>
      <c r="F52" s="90" t="s">
        <v>1074</v>
      </c>
      <c r="G52" s="329"/>
      <c r="H52" s="90"/>
    </row>
    <row r="53" spans="1:8" s="163" customFormat="1" ht="24.95" customHeight="1">
      <c r="A53" s="75" t="s">
        <v>1075</v>
      </c>
      <c r="B53" s="72" t="s">
        <v>791</v>
      </c>
      <c r="C53" s="61">
        <f t="shared" si="3"/>
        <v>1</v>
      </c>
      <c r="D53" s="123"/>
      <c r="E53" s="86"/>
      <c r="F53" s="89" t="s">
        <v>1076</v>
      </c>
      <c r="G53" s="329"/>
      <c r="H53" s="256"/>
    </row>
    <row r="54" spans="1:8" s="163" customFormat="1" ht="24.95" customHeight="1">
      <c r="A54" s="73" t="s">
        <v>1077</v>
      </c>
      <c r="B54" s="74" t="s">
        <v>794</v>
      </c>
      <c r="C54" s="65">
        <f t="shared" si="3"/>
        <v>1</v>
      </c>
      <c r="D54" s="123"/>
      <c r="E54" s="86"/>
      <c r="F54" s="90" t="s">
        <v>1078</v>
      </c>
      <c r="G54" s="329"/>
      <c r="H54" s="90"/>
    </row>
    <row r="55" spans="1:8" s="163" customFormat="1" ht="24.95" customHeight="1">
      <c r="A55" s="75" t="s">
        <v>1079</v>
      </c>
      <c r="B55" s="72" t="s">
        <v>796</v>
      </c>
      <c r="C55" s="61"/>
      <c r="D55" s="124">
        <f>SUM(D50:D54)</f>
        <v>0</v>
      </c>
      <c r="E55" s="86"/>
      <c r="F55" s="89" t="s">
        <v>1080</v>
      </c>
      <c r="G55" s="329"/>
      <c r="H55" s="256"/>
    </row>
    <row r="56" spans="1:8" s="163" customFormat="1" ht="24.95" customHeight="1">
      <c r="A56" s="73" t="s">
        <v>1081</v>
      </c>
      <c r="B56" s="74" t="s">
        <v>799</v>
      </c>
      <c r="C56" s="65">
        <f t="shared" si="3"/>
        <v>1</v>
      </c>
      <c r="D56" s="123"/>
      <c r="E56" s="86"/>
      <c r="F56" s="90" t="s">
        <v>1082</v>
      </c>
      <c r="G56" s="329"/>
      <c r="H56" s="90"/>
    </row>
    <row r="57" spans="1:8" s="163" customFormat="1" ht="24.95" customHeight="1">
      <c r="A57" s="75" t="s">
        <v>1083</v>
      </c>
      <c r="B57" s="72" t="s">
        <v>802</v>
      </c>
      <c r="C57" s="61">
        <f t="shared" si="3"/>
        <v>1</v>
      </c>
      <c r="D57" s="123"/>
      <c r="E57" s="86"/>
      <c r="F57" s="89" t="s">
        <v>1084</v>
      </c>
      <c r="G57" s="329"/>
      <c r="H57" s="256"/>
    </row>
    <row r="58" spans="1:8" s="163" customFormat="1" ht="24.95" customHeight="1">
      <c r="A58" s="73" t="s">
        <v>1085</v>
      </c>
      <c r="B58" s="74" t="s">
        <v>805</v>
      </c>
      <c r="C58" s="65">
        <f t="shared" si="3"/>
        <v>1</v>
      </c>
      <c r="D58" s="123"/>
      <c r="E58" s="86"/>
      <c r="F58" s="90" t="s">
        <v>1086</v>
      </c>
      <c r="G58" s="329"/>
      <c r="H58" s="90"/>
    </row>
    <row r="59" spans="1:8" s="163" customFormat="1" ht="24.95" customHeight="1">
      <c r="A59" s="75" t="s">
        <v>1087</v>
      </c>
      <c r="B59" s="72" t="s">
        <v>807</v>
      </c>
      <c r="C59" s="61">
        <f t="shared" si="3"/>
        <v>1</v>
      </c>
      <c r="D59" s="123"/>
      <c r="E59" s="86"/>
      <c r="F59" s="89" t="s">
        <v>1088</v>
      </c>
      <c r="G59" s="329"/>
      <c r="H59" s="256"/>
    </row>
    <row r="60" spans="1:8" s="163" customFormat="1" ht="24.95" customHeight="1">
      <c r="A60" s="73" t="s">
        <v>1089</v>
      </c>
      <c r="B60" s="74" t="s">
        <v>809</v>
      </c>
      <c r="C60" s="65">
        <f t="shared" ref="C60:C65" si="4">IF(COUNTBLANK(D60),1,2)</f>
        <v>1</v>
      </c>
      <c r="D60" s="123"/>
      <c r="E60" s="86"/>
      <c r="F60" s="90" t="s">
        <v>1090</v>
      </c>
      <c r="G60" s="329"/>
      <c r="H60" s="90"/>
    </row>
    <row r="61" spans="1:8" s="163" customFormat="1" ht="24.95" customHeight="1">
      <c r="A61" s="75" t="s">
        <v>1091</v>
      </c>
      <c r="B61" s="72" t="s">
        <v>811</v>
      </c>
      <c r="C61" s="61">
        <f t="shared" si="4"/>
        <v>1</v>
      </c>
      <c r="D61" s="123"/>
      <c r="E61" s="86"/>
      <c r="F61" s="89" t="s">
        <v>1092</v>
      </c>
      <c r="G61" s="329"/>
      <c r="H61" s="256"/>
    </row>
    <row r="62" spans="1:8" s="163" customFormat="1" ht="24.95" customHeight="1">
      <c r="A62" s="73" t="s">
        <v>1093</v>
      </c>
      <c r="B62" s="74" t="s">
        <v>813</v>
      </c>
      <c r="C62" s="65">
        <f t="shared" si="4"/>
        <v>1</v>
      </c>
      <c r="D62" s="123"/>
      <c r="E62" s="86"/>
      <c r="F62" s="90" t="s">
        <v>1094</v>
      </c>
      <c r="G62" s="329"/>
      <c r="H62" s="90"/>
    </row>
    <row r="63" spans="1:8" s="163" customFormat="1" ht="24.95" customHeight="1">
      <c r="A63" s="75" t="s">
        <v>1095</v>
      </c>
      <c r="B63" s="72" t="s">
        <v>814</v>
      </c>
      <c r="C63" s="61"/>
      <c r="D63" s="124">
        <f>SUM(D58:D62)</f>
        <v>0</v>
      </c>
      <c r="E63" s="86"/>
      <c r="F63" s="89" t="s">
        <v>1096</v>
      </c>
      <c r="G63" s="329"/>
      <c r="H63" s="256"/>
    </row>
    <row r="64" spans="1:8" s="163" customFormat="1" ht="24.95" customHeight="1">
      <c r="A64" s="73" t="s">
        <v>1097</v>
      </c>
      <c r="B64" s="74" t="s">
        <v>816</v>
      </c>
      <c r="C64" s="65">
        <f t="shared" si="4"/>
        <v>1</v>
      </c>
      <c r="D64" s="123"/>
      <c r="E64" s="86"/>
      <c r="F64" s="90" t="s">
        <v>1098</v>
      </c>
      <c r="G64" s="329"/>
      <c r="H64" s="90"/>
    </row>
    <row r="65" spans="1:8" s="163" customFormat="1" ht="24.95" customHeight="1">
      <c r="A65" s="75" t="s">
        <v>1099</v>
      </c>
      <c r="B65" s="72" t="s">
        <v>818</v>
      </c>
      <c r="C65" s="61">
        <f t="shared" si="4"/>
        <v>1</v>
      </c>
      <c r="D65" s="123"/>
      <c r="E65" s="86"/>
      <c r="F65" s="89" t="s">
        <v>1100</v>
      </c>
      <c r="G65" s="329"/>
      <c r="H65" s="256"/>
    </row>
    <row r="66" spans="1:8" s="159" customFormat="1" ht="12.6" customHeight="1">
      <c r="A66" s="54"/>
      <c r="B66" s="53"/>
      <c r="C66" s="53"/>
      <c r="D66" s="53"/>
      <c r="E66" s="53"/>
      <c r="F66" s="104"/>
      <c r="G66" s="330"/>
      <c r="H66" s="233"/>
    </row>
    <row r="67" spans="1:8" s="160" customFormat="1" ht="24.95" customHeight="1">
      <c r="A67" s="55">
        <v>21</v>
      </c>
      <c r="B67" s="55" t="s">
        <v>1101</v>
      </c>
      <c r="C67" s="56"/>
      <c r="D67" s="57" t="str">
        <f>$D$3</f>
        <v xml:space="preserve">Data  </v>
      </c>
      <c r="E67" s="58" t="str">
        <f>$E$3</f>
        <v>Comment Box</v>
      </c>
      <c r="F67" s="59" t="s">
        <v>48</v>
      </c>
      <c r="G67" s="327"/>
      <c r="H67" s="279"/>
    </row>
    <row r="68" spans="1:8" s="159" customFormat="1" ht="12.6" customHeight="1">
      <c r="A68" s="54"/>
      <c r="B68" s="53"/>
      <c r="C68" s="53"/>
      <c r="D68" s="53"/>
      <c r="E68" s="53"/>
      <c r="F68" s="104"/>
      <c r="G68" s="330"/>
      <c r="H68" s="90"/>
    </row>
    <row r="69" spans="1:8" s="163" customFormat="1" ht="24.95" customHeight="1">
      <c r="A69" s="73" t="s">
        <v>1102</v>
      </c>
      <c r="B69" s="74" t="s">
        <v>822</v>
      </c>
      <c r="C69" s="65">
        <f>IF(COUNTBLANK(D69),1,2)</f>
        <v>1</v>
      </c>
      <c r="D69" s="123"/>
      <c r="E69" s="86"/>
      <c r="F69" s="90" t="s">
        <v>1103</v>
      </c>
      <c r="G69" s="329"/>
      <c r="H69" s="90"/>
    </row>
    <row r="70" spans="1:8" s="163" customFormat="1" ht="24.95" customHeight="1">
      <c r="A70" s="75" t="s">
        <v>1104</v>
      </c>
      <c r="B70" s="72" t="s">
        <v>825</v>
      </c>
      <c r="C70" s="61">
        <f>IF(COUNTBLANK(D70),1,2)</f>
        <v>1</v>
      </c>
      <c r="D70" s="123"/>
      <c r="E70" s="86"/>
      <c r="F70" s="89" t="s">
        <v>1105</v>
      </c>
      <c r="G70" s="329"/>
      <c r="H70" s="256"/>
    </row>
    <row r="71" spans="1:8" s="163" customFormat="1" ht="24.95" customHeight="1">
      <c r="A71" s="73" t="s">
        <v>1106</v>
      </c>
      <c r="B71" s="74" t="s">
        <v>828</v>
      </c>
      <c r="C71" s="65"/>
      <c r="D71" s="124">
        <f>SUM(D69:D70)</f>
        <v>0</v>
      </c>
      <c r="E71" s="86"/>
      <c r="F71" s="90" t="s">
        <v>1107</v>
      </c>
      <c r="G71" s="329"/>
      <c r="H71" s="90"/>
    </row>
    <row r="72" spans="1:8" s="163" customFormat="1" ht="24.95" customHeight="1">
      <c r="A72" s="75" t="s">
        <v>1108</v>
      </c>
      <c r="B72" s="72" t="s">
        <v>831</v>
      </c>
      <c r="C72" s="61">
        <f>IF(COUNTBLANK(D72),1,2)</f>
        <v>1</v>
      </c>
      <c r="D72" s="123"/>
      <c r="E72" s="86"/>
      <c r="F72" s="89" t="s">
        <v>1109</v>
      </c>
      <c r="G72" s="329"/>
      <c r="H72" s="256"/>
    </row>
    <row r="73" spans="1:8" s="163" customFormat="1" ht="24.95" customHeight="1">
      <c r="A73" s="73" t="s">
        <v>1110</v>
      </c>
      <c r="B73" s="74" t="s">
        <v>834</v>
      </c>
      <c r="C73" s="65">
        <f t="shared" ref="C73:C78" si="5">IF(COUNTBLANK(D73),1,2)</f>
        <v>1</v>
      </c>
      <c r="D73" s="123"/>
      <c r="E73" s="86"/>
      <c r="F73" s="90" t="s">
        <v>1111</v>
      </c>
      <c r="G73" s="329"/>
      <c r="H73" s="90"/>
    </row>
    <row r="74" spans="1:8" s="163" customFormat="1" ht="24.95" customHeight="1">
      <c r="A74" s="75" t="s">
        <v>1112</v>
      </c>
      <c r="B74" s="72" t="s">
        <v>837</v>
      </c>
      <c r="C74" s="61">
        <f t="shared" si="5"/>
        <v>1</v>
      </c>
      <c r="D74" s="123"/>
      <c r="E74" s="86"/>
      <c r="F74" s="89" t="s">
        <v>1113</v>
      </c>
      <c r="G74" s="329"/>
      <c r="H74" s="256"/>
    </row>
    <row r="75" spans="1:8" s="163" customFormat="1" ht="24.95" customHeight="1">
      <c r="A75" s="73" t="s">
        <v>1114</v>
      </c>
      <c r="B75" s="74" t="s">
        <v>839</v>
      </c>
      <c r="C75" s="65">
        <f t="shared" si="5"/>
        <v>1</v>
      </c>
      <c r="D75" s="123"/>
      <c r="E75" s="86"/>
      <c r="F75" s="90" t="s">
        <v>1115</v>
      </c>
      <c r="G75" s="329"/>
      <c r="H75" s="90"/>
    </row>
    <row r="76" spans="1:8" s="163" customFormat="1" ht="24.95" customHeight="1">
      <c r="A76" s="75" t="s">
        <v>1116</v>
      </c>
      <c r="B76" s="72" t="s">
        <v>841</v>
      </c>
      <c r="C76" s="61"/>
      <c r="D76" s="124">
        <f>SUM(D74:D75)</f>
        <v>0</v>
      </c>
      <c r="E76" s="86"/>
      <c r="F76" s="89" t="s">
        <v>1117</v>
      </c>
      <c r="G76" s="329"/>
      <c r="H76" s="256"/>
    </row>
    <row r="77" spans="1:8" s="163" customFormat="1" ht="24.95" customHeight="1">
      <c r="A77" s="73" t="s">
        <v>1118</v>
      </c>
      <c r="B77" s="74" t="s">
        <v>843</v>
      </c>
      <c r="C77" s="65">
        <f t="shared" si="5"/>
        <v>1</v>
      </c>
      <c r="D77" s="123"/>
      <c r="E77" s="86"/>
      <c r="F77" s="90" t="s">
        <v>1119</v>
      </c>
      <c r="G77" s="329"/>
      <c r="H77" s="90"/>
    </row>
    <row r="78" spans="1:8" s="163" customFormat="1" ht="24.95" customHeight="1">
      <c r="A78" s="75" t="s">
        <v>1120</v>
      </c>
      <c r="B78" s="72" t="s">
        <v>845</v>
      </c>
      <c r="C78" s="61">
        <f t="shared" si="5"/>
        <v>1</v>
      </c>
      <c r="D78" s="123"/>
      <c r="E78" s="86"/>
      <c r="F78" s="89" t="s">
        <v>1121</v>
      </c>
      <c r="G78" s="329"/>
      <c r="H78" s="256"/>
    </row>
    <row r="79" spans="1:8" ht="12.6" customHeight="1">
      <c r="H79" s="234"/>
    </row>
    <row r="80" spans="1:8" ht="24.95" customHeight="1">
      <c r="A80" s="55">
        <v>22</v>
      </c>
      <c r="B80" s="55" t="s">
        <v>1122</v>
      </c>
      <c r="C80" s="236" t="s">
        <v>646</v>
      </c>
      <c r="D80" s="57" t="s">
        <v>1123</v>
      </c>
      <c r="E80" s="58" t="s">
        <v>47</v>
      </c>
      <c r="F80" s="59" t="s">
        <v>48</v>
      </c>
      <c r="G80" s="327"/>
      <c r="H80" s="279"/>
    </row>
    <row r="81" spans="1:8" ht="7.5" customHeight="1">
      <c r="A81" s="237" t="s">
        <v>646</v>
      </c>
      <c r="B81" s="237" t="s">
        <v>646</v>
      </c>
      <c r="C81" s="237" t="s">
        <v>646</v>
      </c>
      <c r="D81" s="237" t="s">
        <v>646</v>
      </c>
      <c r="E81" s="237" t="s">
        <v>646</v>
      </c>
      <c r="F81" s="237" t="s">
        <v>646</v>
      </c>
      <c r="G81" s="331"/>
      <c r="H81" s="234"/>
    </row>
    <row r="82" spans="1:8" ht="24.95" customHeight="1">
      <c r="A82" s="235" t="s">
        <v>1124</v>
      </c>
      <c r="B82" s="287" t="s">
        <v>1125</v>
      </c>
      <c r="C82" s="61">
        <f t="shared" ref="C82:C85" si="6">IF(COUNTBLANK(D82),1,2)</f>
        <v>1</v>
      </c>
      <c r="D82" s="123"/>
      <c r="E82" s="239" t="s">
        <v>646</v>
      </c>
      <c r="F82" s="269" t="s">
        <v>1126</v>
      </c>
      <c r="G82" s="332"/>
      <c r="H82" s="257"/>
    </row>
    <row r="83" spans="1:8" ht="24.95" customHeight="1">
      <c r="A83" s="271" t="s">
        <v>1127</v>
      </c>
      <c r="B83" s="74" t="s">
        <v>505</v>
      </c>
      <c r="C83" s="65">
        <f t="shared" si="6"/>
        <v>1</v>
      </c>
      <c r="D83" s="123"/>
      <c r="E83" s="240"/>
      <c r="F83" s="272" t="s">
        <v>1128</v>
      </c>
      <c r="G83" s="332"/>
      <c r="H83" s="238"/>
    </row>
    <row r="84" spans="1:8" ht="24.95" customHeight="1">
      <c r="A84" s="274" t="s">
        <v>1129</v>
      </c>
      <c r="B84" s="287" t="s">
        <v>520</v>
      </c>
      <c r="C84" s="61">
        <f t="shared" si="6"/>
        <v>1</v>
      </c>
      <c r="D84" s="123"/>
      <c r="E84" s="240" t="s">
        <v>646</v>
      </c>
      <c r="F84" s="269" t="s">
        <v>1130</v>
      </c>
      <c r="G84" s="332"/>
      <c r="H84" s="257"/>
    </row>
    <row r="85" spans="1:8" ht="24.95" customHeight="1">
      <c r="A85" s="271" t="s">
        <v>1131</v>
      </c>
      <c r="B85" s="288" t="s">
        <v>1132</v>
      </c>
      <c r="C85" s="65">
        <f t="shared" si="6"/>
        <v>1</v>
      </c>
      <c r="D85" s="123"/>
      <c r="E85" s="240" t="s">
        <v>646</v>
      </c>
      <c r="F85" s="272" t="s">
        <v>1133</v>
      </c>
      <c r="G85" s="332"/>
      <c r="H85" s="238"/>
    </row>
  </sheetData>
  <sheetProtection algorithmName="SHA-512" hashValue="3dlDBKRQj3svBaUAxBjQrC9sBRjXNo8cieEqdlYQE0YMgP9Rx85pljam8xF5KVyc5LVyDzgMjfrO9I6B0U07fw==" saltValue="T24w/J/+RF0NegXtKBx7Xg==" spinCount="100000" sheet="1" objects="1" scenarios="1"/>
  <conditionalFormatting sqref="C5:C7">
    <cfRule type="iconSet" priority="50">
      <iconSet iconSet="3Symbols" showValue="0">
        <cfvo type="percent" val="0"/>
        <cfvo type="num" val="1"/>
        <cfvo type="num" val="2"/>
      </iconSet>
    </cfRule>
  </conditionalFormatting>
  <conditionalFormatting sqref="C8">
    <cfRule type="iconSet" priority="8">
      <iconSet iconSet="3Symbols" showValue="0">
        <cfvo type="percent" val="0"/>
        <cfvo type="num" val="1"/>
        <cfvo type="num" val="2"/>
      </iconSet>
    </cfRule>
  </conditionalFormatting>
  <conditionalFormatting sqref="C12:C18">
    <cfRule type="iconSet" priority="49">
      <iconSet iconSet="3Symbols" showValue="0">
        <cfvo type="percent" val="0"/>
        <cfvo type="num" val="1"/>
        <cfvo type="num" val="2"/>
      </iconSet>
    </cfRule>
  </conditionalFormatting>
  <conditionalFormatting sqref="C22:C38">
    <cfRule type="iconSet" priority="48">
      <iconSet iconSet="3Symbols" showValue="0">
        <cfvo type="percent" val="0"/>
        <cfvo type="num" val="1"/>
        <cfvo type="num" val="2"/>
      </iconSet>
    </cfRule>
  </conditionalFormatting>
  <conditionalFormatting sqref="C42:C46">
    <cfRule type="iconSet" priority="557">
      <iconSet iconSet="3Symbols" showValue="0">
        <cfvo type="percent" val="0"/>
        <cfvo type="num" val="1"/>
        <cfvo type="num" val="2"/>
      </iconSet>
    </cfRule>
  </conditionalFormatting>
  <conditionalFormatting sqref="C50:C65">
    <cfRule type="iconSet" priority="46">
      <iconSet iconSet="3Symbols" showValue="0">
        <cfvo type="percent" val="0"/>
        <cfvo type="num" val="1"/>
        <cfvo type="num" val="2"/>
      </iconSet>
    </cfRule>
  </conditionalFormatting>
  <conditionalFormatting sqref="C69:C70">
    <cfRule type="iconSet" priority="43">
      <iconSet iconSet="3Symbols" showValue="0">
        <cfvo type="percent" val="0"/>
        <cfvo type="num" val="1"/>
        <cfvo type="num" val="2"/>
      </iconSet>
    </cfRule>
  </conditionalFormatting>
  <conditionalFormatting sqref="C71:C78">
    <cfRule type="iconSet" priority="19">
      <iconSet iconSet="3Symbols" showValue="0">
        <cfvo type="percent" val="0"/>
        <cfvo type="num" val="1"/>
        <cfvo type="num" val="2"/>
      </iconSet>
    </cfRule>
  </conditionalFormatting>
  <conditionalFormatting sqref="C82:C85">
    <cfRule type="iconSet" priority="5">
      <iconSet iconSet="3Symbols" showValue="0">
        <cfvo type="percent" val="0"/>
        <cfvo type="num" val="1"/>
        <cfvo type="num" val="2"/>
      </iconSet>
    </cfRule>
  </conditionalFormatting>
  <conditionalFormatting sqref="D82:D85">
    <cfRule type="containsText" dxfId="13" priority="4" operator="containsText" text="Please fill in data">
      <formula>NOT(ISERROR(SEARCH("Please fill in data",D82)))</formula>
    </cfRule>
  </conditionalFormatting>
  <conditionalFormatting sqref="D5:E8">
    <cfRule type="containsText" dxfId="12" priority="7" operator="containsText" text="Please fill in data">
      <formula>NOT(ISERROR(SEARCH("Please fill in data",D5)))</formula>
    </cfRule>
  </conditionalFormatting>
  <conditionalFormatting sqref="D12:E18">
    <cfRule type="containsText" dxfId="11" priority="6" operator="containsText" text="Please fill in data">
      <formula>NOT(ISERROR(SEARCH("Please fill in data",D12)))</formula>
    </cfRule>
  </conditionalFormatting>
  <conditionalFormatting sqref="D22:E38">
    <cfRule type="containsText" dxfId="10" priority="26" operator="containsText" text="Please fill in data">
      <formula>NOT(ISERROR(SEARCH("Please fill in data",D22)))</formula>
    </cfRule>
  </conditionalFormatting>
  <conditionalFormatting sqref="D42:E46">
    <cfRule type="containsText" dxfId="9" priority="24" operator="containsText" text="Please fill in data">
      <formula>NOT(ISERROR(SEARCH("Please fill in data",D42)))</formula>
    </cfRule>
  </conditionalFormatting>
  <conditionalFormatting sqref="D50:E65">
    <cfRule type="containsText" dxfId="8" priority="20" operator="containsText" text="Please fill in data">
      <formula>NOT(ISERROR(SEARCH("Please fill in data",D50)))</formula>
    </cfRule>
  </conditionalFormatting>
  <conditionalFormatting sqref="D69:E78">
    <cfRule type="containsText" dxfId="7" priority="17" operator="containsText" text="Please fill in data">
      <formula>NOT(ISERROR(SEARCH("Please fill in data",D69)))</formula>
    </cfRule>
  </conditionalFormatting>
  <dataValidations count="4">
    <dataValidation type="whole" operator="greaterThan" allowBlank="1" showInputMessage="1" showErrorMessage="1" sqref="D7" xr:uid="{00000000-0002-0000-0500-000000000000}">
      <formula1>0</formula1>
    </dataValidation>
    <dataValidation type="decimal" allowBlank="1" showInputMessage="1" showErrorMessage="1" errorTitle="Data validation" error="Please use a percentage between 0,00% and 100,00%." sqref="D13" xr:uid="{00000000-0002-0000-0500-000001000000}">
      <formula1>0</formula1>
      <formula2>1</formula2>
    </dataValidation>
    <dataValidation type="whole" allowBlank="1" showInputMessage="1" showErrorMessage="1" errorTitle="Data validation" error="Please enter numeric data." sqref="D16" xr:uid="{00000000-0002-0000-0500-000002000000}">
      <formula1>-9.99999999999999E+29</formula1>
      <formula2>9.9999999999999E+30</formula2>
    </dataValidation>
    <dataValidation type="decimal" allowBlank="1" showInputMessage="1" showErrorMessage="1" errorTitle="Data validation" error="Please enter numeric data." sqref="D14:D15 D77:D78 D42:D43 D22:D37 D50:D54 D64:D65 D56:D62 D72:D75 D69:D70 D82:D85" xr:uid="{00000000-0002-0000-0500-000003000000}">
      <formula1>-9.99999999999999E+28</formula1>
      <formula2>9.99999999999999E+26</formula2>
    </dataValidation>
  </dataValidations>
  <hyperlinks>
    <hyperlink ref="F3" r:id="rId1" xr:uid="{00000000-0004-0000-0500-000000000000}"/>
    <hyperlink ref="F10" r:id="rId2" xr:uid="{00000000-0004-0000-0500-000001000000}"/>
    <hyperlink ref="F20" r:id="rId3" xr:uid="{00000000-0004-0000-0500-000002000000}"/>
    <hyperlink ref="F40" r:id="rId4" xr:uid="{00000000-0004-0000-0500-000003000000}"/>
    <hyperlink ref="F48" r:id="rId5" xr:uid="{00000000-0004-0000-0500-000004000000}"/>
    <hyperlink ref="F67" r:id="rId6" xr:uid="{00000000-0004-0000-0500-000005000000}"/>
    <hyperlink ref="F80" r:id="rId7" xr:uid="{7EA70B40-9C11-4218-BDFF-C3E088FFE387}"/>
    <hyperlink ref="F22" r:id="rId8"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8BECBE6D-7E26-490B-B28F-3DD628ECBA6D}"/>
    <hyperlink ref="F23" r:id="rId9" location="inrev-guidelines" xr:uid="{CAF9B042-C821-4AE5-82AA-4AA4E62B88CC}"/>
  </hyperlinks>
  <pageMargins left="0.70866141732283472" right="0.70866141732283472" top="0.31496062992125984" bottom="0.51181102362204722" header="0.31496062992125984" footer="0.19685039370078741"/>
  <pageSetup paperSize="8" scale="70" fitToHeight="0" orientation="landscape" r:id="rId10"/>
  <headerFooter>
    <oddFooter>&amp;LINREV&amp;CPage &amp;P of &amp;N&amp;RDate &amp;D</oddFooter>
  </headerFooter>
  <ignoredErrors>
    <ignoredError sqref="A9:A11 A19:A21 A39:A41 A66:A68 A47:A49" numberStoredAsText="1"/>
  </ignoredErrors>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
    <tabColor rgb="FF0033A0"/>
    <pageSetUpPr autoPageBreaks="0"/>
  </sheetPr>
  <dimension ref="A1:AI112"/>
  <sheetViews>
    <sheetView showGridLines="0" showRowColHeaders="0" showZeros="0" zoomScaleNormal="100" workbookViewId="0">
      <pane xSplit="2" ySplit="12" topLeftCell="C13" activePane="bottomRight" state="frozen"/>
      <selection activeCell="B40" sqref="B40"/>
      <selection pane="topRight" activeCell="B40" sqref="B40"/>
      <selection pane="bottomLeft" activeCell="B40" sqref="B40"/>
      <selection pane="bottomRight" activeCell="A13" sqref="A13"/>
    </sheetView>
  </sheetViews>
  <sheetFormatPr defaultColWidth="9.140625" defaultRowHeight="15"/>
  <cols>
    <col min="1" max="1" width="48.140625" style="99" customWidth="1"/>
    <col min="2" max="2" width="10.5703125" style="155" customWidth="1"/>
    <col min="3" max="30" width="11.7109375" style="99" customWidth="1"/>
    <col min="31" max="31" width="9.140625" style="164"/>
    <col min="32" max="35" width="5.7109375" style="164" customWidth="1"/>
    <col min="36" max="16384" width="9.140625" style="164"/>
  </cols>
  <sheetData>
    <row r="1" spans="1:35" ht="69">
      <c r="A1" s="146" t="s">
        <v>1138</v>
      </c>
      <c r="B1" s="165"/>
      <c r="C1" s="152"/>
      <c r="D1" s="152"/>
      <c r="E1" s="152"/>
      <c r="F1" s="152"/>
      <c r="G1" s="141"/>
      <c r="H1" s="166"/>
      <c r="I1" s="130"/>
      <c r="J1" s="130"/>
      <c r="K1" s="133"/>
      <c r="L1" s="242"/>
      <c r="M1" s="243"/>
      <c r="N1" s="243"/>
      <c r="O1" s="243"/>
      <c r="P1" s="243"/>
      <c r="Q1" s="130"/>
      <c r="R1" s="130"/>
      <c r="S1" s="130"/>
      <c r="T1" s="130"/>
      <c r="U1" s="130"/>
      <c r="V1" s="130"/>
      <c r="W1" s="130"/>
      <c r="X1" s="130"/>
      <c r="Y1" s="130"/>
      <c r="Z1" s="130"/>
      <c r="AA1" s="130"/>
      <c r="AB1" s="130"/>
      <c r="AC1" s="130"/>
      <c r="AD1" s="130"/>
      <c r="AF1" s="157" t="s">
        <v>995</v>
      </c>
    </row>
    <row r="2" spans="1:35" ht="24.95" customHeight="1">
      <c r="A2" s="212" t="str">
        <f>Tables!L2</f>
        <v>Version 4.0 / Currency: Not specified</v>
      </c>
      <c r="B2" s="168"/>
      <c r="C2" s="368"/>
      <c r="D2" s="368"/>
      <c r="E2"/>
      <c r="F2"/>
      <c r="G2"/>
      <c r="H2"/>
      <c r="I2"/>
      <c r="J2"/>
      <c r="K2"/>
      <c r="L2" s="367"/>
      <c r="M2" s="367"/>
      <c r="N2"/>
      <c r="O2"/>
      <c r="P2"/>
      <c r="Q2"/>
      <c r="R2"/>
      <c r="S2"/>
      <c r="T2"/>
      <c r="U2"/>
      <c r="V2"/>
      <c r="W2"/>
      <c r="X2"/>
      <c r="Y2"/>
      <c r="Z2"/>
      <c r="AA2"/>
      <c r="AB2"/>
      <c r="AC2"/>
      <c r="AD2"/>
      <c r="AE2"/>
    </row>
    <row r="3" spans="1:35" ht="24" customHeight="1">
      <c r="A3" s="167" t="s">
        <v>3058</v>
      </c>
      <c r="B3" s="167"/>
      <c r="C3" s="369" t="s">
        <v>2424</v>
      </c>
      <c r="D3" s="369"/>
      <c r="E3" s="369"/>
      <c r="F3" s="369"/>
      <c r="G3" s="369"/>
      <c r="H3" s="369"/>
      <c r="I3" s="369"/>
      <c r="J3" s="369"/>
      <c r="K3" s="369"/>
      <c r="L3" s="369"/>
      <c r="M3" s="369"/>
      <c r="N3" s="369"/>
      <c r="O3" s="369"/>
      <c r="P3" s="369"/>
      <c r="Q3" s="370" t="s">
        <v>2516</v>
      </c>
      <c r="R3" s="371"/>
      <c r="S3" s="371"/>
      <c r="T3" s="371"/>
      <c r="U3" s="371"/>
      <c r="V3" s="371"/>
      <c r="W3" s="371"/>
      <c r="X3" s="371"/>
      <c r="Y3" s="371"/>
      <c r="Z3" s="371"/>
      <c r="AA3" s="371"/>
      <c r="AB3" s="371"/>
      <c r="AC3" s="371"/>
      <c r="AD3" s="372"/>
      <c r="AF3" s="291"/>
      <c r="AG3" s="292"/>
      <c r="AH3" s="292"/>
      <c r="AI3" s="292"/>
    </row>
    <row r="4" spans="1:35" ht="39.950000000000003" customHeight="1">
      <c r="A4" s="167"/>
      <c r="B4" s="168"/>
      <c r="C4" s="373" t="s">
        <v>2425</v>
      </c>
      <c r="D4" s="374"/>
      <c r="E4" s="374"/>
      <c r="F4" s="374"/>
      <c r="G4" s="374"/>
      <c r="H4" s="374"/>
      <c r="I4" s="374"/>
      <c r="J4" s="374"/>
      <c r="K4" s="374"/>
      <c r="L4" s="374"/>
      <c r="M4" s="374"/>
      <c r="N4" s="374"/>
      <c r="O4" s="374"/>
      <c r="P4" s="375"/>
      <c r="Q4" s="373" t="s">
        <v>3057</v>
      </c>
      <c r="R4" s="374"/>
      <c r="S4" s="374"/>
      <c r="T4" s="374"/>
      <c r="U4" s="374"/>
      <c r="V4" s="374"/>
      <c r="W4" s="374"/>
      <c r="X4" s="374"/>
      <c r="Y4" s="374"/>
      <c r="Z4" s="374"/>
      <c r="AA4" s="374"/>
      <c r="AB4" s="374"/>
      <c r="AC4" s="374"/>
      <c r="AD4" s="375"/>
      <c r="AF4" s="291"/>
      <c r="AG4" s="292"/>
      <c r="AH4" s="292"/>
      <c r="AI4" s="292"/>
    </row>
    <row r="5" spans="1:35" ht="25.5">
      <c r="A5" s="91" t="s">
        <v>1139</v>
      </c>
      <c r="B5" s="92"/>
      <c r="C5" s="93" t="s">
        <v>1140</v>
      </c>
      <c r="D5" s="93" t="s">
        <v>1141</v>
      </c>
      <c r="E5" s="93" t="s">
        <v>1142</v>
      </c>
      <c r="F5" s="93" t="s">
        <v>1143</v>
      </c>
      <c r="G5" s="93" t="s">
        <v>1144</v>
      </c>
      <c r="H5" s="93" t="s">
        <v>1145</v>
      </c>
      <c r="I5" s="93" t="s">
        <v>1146</v>
      </c>
      <c r="J5" s="93" t="s">
        <v>1147</v>
      </c>
      <c r="K5" s="93" t="s">
        <v>1148</v>
      </c>
      <c r="L5" s="93" t="s">
        <v>1149</v>
      </c>
      <c r="M5" s="93" t="s">
        <v>1150</v>
      </c>
      <c r="N5" s="93" t="s">
        <v>1151</v>
      </c>
      <c r="O5" s="93" t="s">
        <v>1152</v>
      </c>
      <c r="P5" s="93" t="s">
        <v>1153</v>
      </c>
      <c r="Q5" s="93" t="s">
        <v>1140</v>
      </c>
      <c r="R5" s="93" t="s">
        <v>1141</v>
      </c>
      <c r="S5" s="93" t="s">
        <v>1142</v>
      </c>
      <c r="T5" s="93" t="s">
        <v>1143</v>
      </c>
      <c r="U5" s="93" t="s">
        <v>1144</v>
      </c>
      <c r="V5" s="93" t="s">
        <v>1145</v>
      </c>
      <c r="W5" s="93" t="s">
        <v>1146</v>
      </c>
      <c r="X5" s="93" t="s">
        <v>1147</v>
      </c>
      <c r="Y5" s="93" t="s">
        <v>1148</v>
      </c>
      <c r="Z5" s="93" t="s">
        <v>1154</v>
      </c>
      <c r="AA5" s="93" t="s">
        <v>1150</v>
      </c>
      <c r="AB5" s="93" t="s">
        <v>1151</v>
      </c>
      <c r="AC5" s="93" t="s">
        <v>1152</v>
      </c>
      <c r="AD5" s="93" t="s">
        <v>1153</v>
      </c>
    </row>
    <row r="6" spans="1:35" s="301" customFormat="1" ht="10.15" customHeight="1">
      <c r="A6" s="298"/>
      <c r="B6" s="299"/>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F6" s="302"/>
      <c r="AG6" s="302"/>
      <c r="AH6" s="302"/>
      <c r="AI6" s="302"/>
    </row>
    <row r="7" spans="1:35" ht="11.1"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row>
    <row r="8" spans="1:35" ht="20.25" customHeight="1">
      <c r="A8" s="95" t="s">
        <v>1155</v>
      </c>
      <c r="B8" s="184">
        <f>SUM(B10:B12)</f>
        <v>0</v>
      </c>
      <c r="C8" s="184">
        <f>SUM(C13:C112)</f>
        <v>0</v>
      </c>
      <c r="D8" s="184">
        <f t="shared" ref="D8:AD8" si="0">SUM(D13:D112)</f>
        <v>0</v>
      </c>
      <c r="E8" s="184">
        <f t="shared" si="0"/>
        <v>0</v>
      </c>
      <c r="F8" s="184">
        <f t="shared" si="0"/>
        <v>0</v>
      </c>
      <c r="G8" s="184">
        <f t="shared" si="0"/>
        <v>0</v>
      </c>
      <c r="H8" s="184">
        <f t="shared" si="0"/>
        <v>0</v>
      </c>
      <c r="I8" s="184">
        <f t="shared" si="0"/>
        <v>0</v>
      </c>
      <c r="J8" s="184">
        <f t="shared" si="0"/>
        <v>0</v>
      </c>
      <c r="K8" s="184">
        <f t="shared" si="0"/>
        <v>0</v>
      </c>
      <c r="L8" s="184">
        <f t="shared" si="0"/>
        <v>0</v>
      </c>
      <c r="M8" s="184">
        <f t="shared" si="0"/>
        <v>0</v>
      </c>
      <c r="N8" s="184">
        <f t="shared" si="0"/>
        <v>0</v>
      </c>
      <c r="O8" s="184">
        <f t="shared" si="0"/>
        <v>0</v>
      </c>
      <c r="P8" s="184">
        <f t="shared" si="0"/>
        <v>0</v>
      </c>
      <c r="Q8" s="184">
        <f t="shared" si="0"/>
        <v>0</v>
      </c>
      <c r="R8" s="184">
        <f t="shared" si="0"/>
        <v>0</v>
      </c>
      <c r="S8" s="184">
        <f t="shared" si="0"/>
        <v>0</v>
      </c>
      <c r="T8" s="184">
        <f t="shared" si="0"/>
        <v>0</v>
      </c>
      <c r="U8" s="184">
        <f t="shared" si="0"/>
        <v>0</v>
      </c>
      <c r="V8" s="184">
        <f t="shared" si="0"/>
        <v>0</v>
      </c>
      <c r="W8" s="184">
        <f t="shared" si="0"/>
        <v>0</v>
      </c>
      <c r="X8" s="184">
        <f t="shared" si="0"/>
        <v>0</v>
      </c>
      <c r="Y8" s="184">
        <f t="shared" si="0"/>
        <v>0</v>
      </c>
      <c r="Z8" s="184">
        <f t="shared" si="0"/>
        <v>0</v>
      </c>
      <c r="AA8" s="184">
        <f t="shared" si="0"/>
        <v>0</v>
      </c>
      <c r="AB8" s="184">
        <f t="shared" si="0"/>
        <v>0</v>
      </c>
      <c r="AC8" s="184">
        <f t="shared" si="0"/>
        <v>0</v>
      </c>
      <c r="AD8" s="184">
        <f t="shared" si="0"/>
        <v>0</v>
      </c>
    </row>
    <row r="9" spans="1:35" ht="9.75" customHeight="1">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row>
    <row r="10" spans="1:35" ht="15.75" customHeight="1">
      <c r="A10" s="266" t="s">
        <v>1156</v>
      </c>
      <c r="B10" s="201"/>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row>
    <row r="11" spans="1:35" ht="15.75" customHeight="1">
      <c r="A11" s="268" t="s">
        <v>1157</v>
      </c>
      <c r="B11" s="201"/>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row>
    <row r="12" spans="1:35" ht="12" customHeight="1">
      <c r="A12" s="267" t="s">
        <v>1158</v>
      </c>
      <c r="B12" s="184">
        <f>SUM(B13:B112)</f>
        <v>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row>
    <row r="13" spans="1:35" ht="15" customHeight="1">
      <c r="A13" s="96"/>
      <c r="B13" s="184">
        <f>IF(A13="",0,SUM(C13:AD13))</f>
        <v>0</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164">
        <v>9</v>
      </c>
      <c r="AF13" s="164">
        <v>9</v>
      </c>
    </row>
    <row r="14" spans="1:35" ht="15" customHeight="1">
      <c r="A14" s="98"/>
      <c r="B14" s="184">
        <f t="shared" ref="B14:B44" si="1">IF(A14="",0,SUM(C14:AD14))</f>
        <v>0</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row>
    <row r="15" spans="1:35" ht="15" customHeight="1">
      <c r="A15" s="96"/>
      <c r="B15" s="184">
        <f t="shared" si="1"/>
        <v>0</v>
      </c>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row>
    <row r="16" spans="1:35" ht="15" customHeight="1">
      <c r="A16" s="98"/>
      <c r="B16" s="184">
        <f t="shared" si="1"/>
        <v>0</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row>
    <row r="17" spans="1:30" ht="15" customHeight="1">
      <c r="A17" s="96"/>
      <c r="B17" s="184">
        <f t="shared" si="1"/>
        <v>0</v>
      </c>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row>
    <row r="18" spans="1:30" ht="15" customHeight="1">
      <c r="A18" s="98"/>
      <c r="B18" s="184">
        <f t="shared" si="1"/>
        <v>0</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row>
    <row r="19" spans="1:30" ht="15" customHeight="1">
      <c r="A19" s="96"/>
      <c r="B19" s="184">
        <f t="shared" si="1"/>
        <v>0</v>
      </c>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row>
    <row r="20" spans="1:30" ht="15" customHeight="1">
      <c r="A20" s="98"/>
      <c r="B20" s="184">
        <f t="shared" si="1"/>
        <v>0</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row>
    <row r="21" spans="1:30" ht="15" customHeight="1">
      <c r="A21" s="96"/>
      <c r="B21" s="184">
        <f t="shared" si="1"/>
        <v>0</v>
      </c>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row>
    <row r="22" spans="1:30" ht="15" customHeight="1">
      <c r="A22" s="98"/>
      <c r="B22" s="184">
        <f t="shared" si="1"/>
        <v>0</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row>
    <row r="23" spans="1:30" ht="15" customHeight="1">
      <c r="A23" s="96"/>
      <c r="B23" s="184">
        <f t="shared" si="1"/>
        <v>0</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row>
    <row r="24" spans="1:30" ht="15" customHeight="1">
      <c r="A24" s="98"/>
      <c r="B24" s="184">
        <f t="shared" si="1"/>
        <v>0</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row>
    <row r="25" spans="1:30" ht="15" customHeight="1">
      <c r="A25" s="96"/>
      <c r="B25" s="184">
        <f t="shared" si="1"/>
        <v>0</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row>
    <row r="26" spans="1:30" ht="15" customHeight="1">
      <c r="A26" s="98"/>
      <c r="B26" s="184">
        <f t="shared" si="1"/>
        <v>0</v>
      </c>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row>
    <row r="27" spans="1:30" ht="15" customHeight="1">
      <c r="A27" s="96"/>
      <c r="B27" s="184">
        <f t="shared" si="1"/>
        <v>0</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row>
    <row r="28" spans="1:30" ht="15" customHeight="1">
      <c r="A28" s="98"/>
      <c r="B28" s="184">
        <f t="shared" si="1"/>
        <v>0</v>
      </c>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row>
    <row r="29" spans="1:30" ht="15" customHeight="1">
      <c r="A29" s="96"/>
      <c r="B29" s="184">
        <f t="shared" si="1"/>
        <v>0</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row>
    <row r="30" spans="1:30" ht="15" customHeight="1">
      <c r="A30" s="98"/>
      <c r="B30" s="184">
        <f t="shared" si="1"/>
        <v>0</v>
      </c>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row>
    <row r="31" spans="1:30" ht="15" customHeight="1">
      <c r="A31" s="96"/>
      <c r="B31" s="184">
        <f t="shared" si="1"/>
        <v>0</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row>
    <row r="32" spans="1:30" ht="15" customHeight="1">
      <c r="A32" s="98"/>
      <c r="B32" s="184">
        <f t="shared" si="1"/>
        <v>0</v>
      </c>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row>
    <row r="33" spans="1:30" ht="15" customHeight="1">
      <c r="A33" s="96"/>
      <c r="B33" s="184">
        <f t="shared" si="1"/>
        <v>0</v>
      </c>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row>
    <row r="34" spans="1:30" ht="15" customHeight="1">
      <c r="A34" s="98"/>
      <c r="B34" s="184">
        <f t="shared" si="1"/>
        <v>0</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row>
    <row r="35" spans="1:30" ht="15" customHeight="1">
      <c r="A35" s="96"/>
      <c r="B35" s="184">
        <f t="shared" si="1"/>
        <v>0</v>
      </c>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row>
    <row r="36" spans="1:30" ht="15" customHeight="1">
      <c r="A36" s="98"/>
      <c r="B36" s="184">
        <f t="shared" si="1"/>
        <v>0</v>
      </c>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row>
    <row r="37" spans="1:30" ht="15" customHeight="1">
      <c r="A37" s="96"/>
      <c r="B37" s="184">
        <f t="shared" si="1"/>
        <v>0</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row>
    <row r="38" spans="1:30" ht="15" customHeight="1">
      <c r="A38" s="98"/>
      <c r="B38" s="184">
        <f t="shared" si="1"/>
        <v>0</v>
      </c>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row>
    <row r="39" spans="1:30" ht="15" customHeight="1">
      <c r="A39" s="96"/>
      <c r="B39" s="184">
        <f t="shared" si="1"/>
        <v>0</v>
      </c>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row>
    <row r="40" spans="1:30" ht="15" customHeight="1">
      <c r="A40" s="98"/>
      <c r="B40" s="184">
        <f t="shared" si="1"/>
        <v>0</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row>
    <row r="41" spans="1:30" ht="15" customHeight="1">
      <c r="A41" s="96"/>
      <c r="B41" s="184">
        <f t="shared" si="1"/>
        <v>0</v>
      </c>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row>
    <row r="42" spans="1:30" ht="15" customHeight="1">
      <c r="A42" s="98"/>
      <c r="B42" s="184">
        <f t="shared" si="1"/>
        <v>0</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0" ht="15" customHeight="1">
      <c r="A43" s="96"/>
      <c r="B43" s="184">
        <f t="shared" si="1"/>
        <v>0</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row>
    <row r="44" spans="1:30" ht="15" customHeight="1">
      <c r="A44" s="98"/>
      <c r="B44" s="184">
        <f t="shared" si="1"/>
        <v>0</v>
      </c>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row>
    <row r="45" spans="1:30" ht="15" customHeight="1">
      <c r="A45" s="96"/>
      <c r="B45" s="184">
        <f t="shared" ref="B45:B76" si="2">IF(A45="",0,SUM(C45:AD45))</f>
        <v>0</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row>
    <row r="46" spans="1:30" ht="15" customHeight="1">
      <c r="A46" s="98"/>
      <c r="B46" s="184">
        <f t="shared" si="2"/>
        <v>0</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row>
    <row r="47" spans="1:30" ht="15" customHeight="1">
      <c r="A47" s="96"/>
      <c r="B47" s="184">
        <f t="shared" si="2"/>
        <v>0</v>
      </c>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row>
    <row r="48" spans="1:30" ht="15" customHeight="1">
      <c r="A48" s="98"/>
      <c r="B48" s="184">
        <f t="shared" si="2"/>
        <v>0</v>
      </c>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row>
    <row r="49" spans="1:30" ht="15" customHeight="1">
      <c r="A49" s="96"/>
      <c r="B49" s="184">
        <f t="shared" si="2"/>
        <v>0</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row>
    <row r="50" spans="1:30" ht="15" customHeight="1">
      <c r="A50" s="98"/>
      <c r="B50" s="184">
        <f t="shared" si="2"/>
        <v>0</v>
      </c>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row>
    <row r="51" spans="1:30" ht="15" customHeight="1">
      <c r="A51" s="96"/>
      <c r="B51" s="184">
        <f t="shared" si="2"/>
        <v>0</v>
      </c>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1:30" ht="15" customHeight="1">
      <c r="A52" s="98"/>
      <c r="B52" s="184">
        <f t="shared" si="2"/>
        <v>0</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row>
    <row r="53" spans="1:30" ht="15" customHeight="1">
      <c r="A53" s="96"/>
      <c r="B53" s="184">
        <f t="shared" si="2"/>
        <v>0</v>
      </c>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row>
    <row r="54" spans="1:30" ht="15" customHeight="1">
      <c r="A54" s="98"/>
      <c r="B54" s="184">
        <f t="shared" si="2"/>
        <v>0</v>
      </c>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row>
    <row r="55" spans="1:30" ht="15" customHeight="1">
      <c r="A55" s="96"/>
      <c r="B55" s="184">
        <f t="shared" si="2"/>
        <v>0</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row>
    <row r="56" spans="1:30" ht="15" customHeight="1">
      <c r="A56" s="98"/>
      <c r="B56" s="184">
        <f t="shared" si="2"/>
        <v>0</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row>
    <row r="57" spans="1:30" ht="15" customHeight="1">
      <c r="A57" s="96"/>
      <c r="B57" s="184">
        <f t="shared" si="2"/>
        <v>0</v>
      </c>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row>
    <row r="58" spans="1:30" ht="15" customHeight="1">
      <c r="A58" s="98"/>
      <c r="B58" s="184">
        <f t="shared" si="2"/>
        <v>0</v>
      </c>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row>
    <row r="59" spans="1:30" ht="15" customHeight="1">
      <c r="A59" s="96"/>
      <c r="B59" s="184">
        <f t="shared" si="2"/>
        <v>0</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row>
    <row r="60" spans="1:30" ht="15" customHeight="1">
      <c r="A60" s="98"/>
      <c r="B60" s="184">
        <f t="shared" si="2"/>
        <v>0</v>
      </c>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row>
    <row r="61" spans="1:30" ht="15" customHeight="1">
      <c r="A61" s="96"/>
      <c r="B61" s="184">
        <f t="shared" si="2"/>
        <v>0</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row>
    <row r="62" spans="1:30" ht="15" customHeight="1">
      <c r="A62" s="98"/>
      <c r="B62" s="184">
        <f t="shared" si="2"/>
        <v>0</v>
      </c>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row>
    <row r="63" spans="1:30" ht="15" customHeight="1">
      <c r="A63" s="96"/>
      <c r="B63" s="184">
        <f t="shared" si="2"/>
        <v>0</v>
      </c>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row>
    <row r="64" spans="1:30" ht="15" customHeight="1">
      <c r="A64" s="98"/>
      <c r="B64" s="184">
        <f t="shared" si="2"/>
        <v>0</v>
      </c>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row>
    <row r="65" spans="1:30" ht="15" customHeight="1">
      <c r="A65" s="96"/>
      <c r="B65" s="184">
        <f t="shared" si="2"/>
        <v>0</v>
      </c>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row>
    <row r="66" spans="1:30" ht="15" customHeight="1">
      <c r="A66" s="98"/>
      <c r="B66" s="184">
        <f t="shared" si="2"/>
        <v>0</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row>
    <row r="67" spans="1:30" ht="15" customHeight="1">
      <c r="A67" s="96"/>
      <c r="B67" s="184">
        <f t="shared" si="2"/>
        <v>0</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row>
    <row r="68" spans="1:30" ht="15" customHeight="1">
      <c r="A68" s="98"/>
      <c r="B68" s="184">
        <f t="shared" si="2"/>
        <v>0</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row>
    <row r="69" spans="1:30" ht="15" customHeight="1">
      <c r="A69" s="96"/>
      <c r="B69" s="184">
        <f t="shared" si="2"/>
        <v>0</v>
      </c>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row>
    <row r="70" spans="1:30" ht="15" customHeight="1">
      <c r="A70" s="98"/>
      <c r="B70" s="184">
        <f t="shared" si="2"/>
        <v>0</v>
      </c>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row>
    <row r="71" spans="1:30" ht="15" customHeight="1">
      <c r="A71" s="96"/>
      <c r="B71" s="184">
        <f t="shared" si="2"/>
        <v>0</v>
      </c>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row>
    <row r="72" spans="1:30" ht="15" customHeight="1">
      <c r="A72" s="98"/>
      <c r="B72" s="184">
        <f t="shared" si="2"/>
        <v>0</v>
      </c>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row>
    <row r="73" spans="1:30" ht="15" customHeight="1">
      <c r="A73" s="96"/>
      <c r="B73" s="184">
        <f t="shared" si="2"/>
        <v>0</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row>
    <row r="74" spans="1:30" ht="15" customHeight="1">
      <c r="A74" s="98"/>
      <c r="B74" s="184">
        <f t="shared" si="2"/>
        <v>0</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row>
    <row r="75" spans="1:30" ht="15" customHeight="1">
      <c r="A75" s="96"/>
      <c r="B75" s="184">
        <f t="shared" si="2"/>
        <v>0</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row>
    <row r="76" spans="1:30" ht="15" customHeight="1">
      <c r="A76" s="98"/>
      <c r="B76" s="184">
        <f t="shared" si="2"/>
        <v>0</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row>
    <row r="77" spans="1:30" ht="15" customHeight="1">
      <c r="A77" s="96"/>
      <c r="B77" s="184">
        <f t="shared" ref="B77:B108" si="3">IF(A77="",0,SUM(C77:AD77))</f>
        <v>0</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row>
    <row r="78" spans="1:30" ht="15" customHeight="1">
      <c r="A78" s="98"/>
      <c r="B78" s="184">
        <f t="shared" si="3"/>
        <v>0</v>
      </c>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row>
    <row r="79" spans="1:30" ht="15" customHeight="1">
      <c r="A79" s="96"/>
      <c r="B79" s="184">
        <f t="shared" si="3"/>
        <v>0</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row>
    <row r="80" spans="1:30" ht="15" customHeight="1">
      <c r="A80" s="98"/>
      <c r="B80" s="184">
        <f t="shared" si="3"/>
        <v>0</v>
      </c>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row>
    <row r="81" spans="1:30" ht="15" customHeight="1">
      <c r="A81" s="96"/>
      <c r="B81" s="184">
        <f t="shared" si="3"/>
        <v>0</v>
      </c>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spans="1:30" ht="15" customHeight="1">
      <c r="A82" s="98"/>
      <c r="B82" s="184">
        <f t="shared" si="3"/>
        <v>0</v>
      </c>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row>
    <row r="83" spans="1:30" ht="15" customHeight="1">
      <c r="A83" s="96"/>
      <c r="B83" s="184">
        <f t="shared" si="3"/>
        <v>0</v>
      </c>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row>
    <row r="84" spans="1:30" ht="15" customHeight="1">
      <c r="A84" s="98"/>
      <c r="B84" s="184">
        <f t="shared" si="3"/>
        <v>0</v>
      </c>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row>
    <row r="85" spans="1:30" ht="15" customHeight="1">
      <c r="A85" s="96"/>
      <c r="B85" s="184">
        <f t="shared" si="3"/>
        <v>0</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row>
    <row r="86" spans="1:30" ht="15" customHeight="1">
      <c r="A86" s="98"/>
      <c r="B86" s="184">
        <f t="shared" si="3"/>
        <v>0</v>
      </c>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row>
    <row r="87" spans="1:30" ht="15" customHeight="1">
      <c r="A87" s="96"/>
      <c r="B87" s="184">
        <f t="shared" si="3"/>
        <v>0</v>
      </c>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row>
    <row r="88" spans="1:30" ht="15" customHeight="1">
      <c r="A88" s="98"/>
      <c r="B88" s="184">
        <f t="shared" si="3"/>
        <v>0</v>
      </c>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row>
    <row r="89" spans="1:30" ht="15" customHeight="1">
      <c r="A89" s="96"/>
      <c r="B89" s="184">
        <f t="shared" si="3"/>
        <v>0</v>
      </c>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row>
    <row r="90" spans="1:30" ht="15" customHeight="1">
      <c r="A90" s="98"/>
      <c r="B90" s="184">
        <f t="shared" si="3"/>
        <v>0</v>
      </c>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row>
    <row r="91" spans="1:30" ht="15" customHeight="1">
      <c r="A91" s="96"/>
      <c r="B91" s="184">
        <f t="shared" si="3"/>
        <v>0</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row>
    <row r="92" spans="1:30" ht="15" customHeight="1">
      <c r="A92" s="98"/>
      <c r="B92" s="184">
        <f t="shared" si="3"/>
        <v>0</v>
      </c>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row>
    <row r="93" spans="1:30" ht="15" customHeight="1">
      <c r="A93" s="96"/>
      <c r="B93" s="184">
        <f t="shared" si="3"/>
        <v>0</v>
      </c>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row>
    <row r="94" spans="1:30" ht="15" customHeight="1">
      <c r="A94" s="98"/>
      <c r="B94" s="184">
        <f t="shared" si="3"/>
        <v>0</v>
      </c>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row>
    <row r="95" spans="1:30" ht="15" customHeight="1">
      <c r="A95" s="96"/>
      <c r="B95" s="184">
        <f t="shared" si="3"/>
        <v>0</v>
      </c>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row>
    <row r="96" spans="1:30" ht="15" customHeight="1">
      <c r="A96" s="98"/>
      <c r="B96" s="184">
        <f t="shared" si="3"/>
        <v>0</v>
      </c>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row>
    <row r="97" spans="1:30" ht="15" customHeight="1">
      <c r="A97" s="96"/>
      <c r="B97" s="184">
        <f t="shared" si="3"/>
        <v>0</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row>
    <row r="98" spans="1:30" ht="15" customHeight="1">
      <c r="A98" s="98"/>
      <c r="B98" s="184">
        <f t="shared" si="3"/>
        <v>0</v>
      </c>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row>
    <row r="99" spans="1:30" ht="15" customHeight="1">
      <c r="A99" s="96"/>
      <c r="B99" s="184">
        <f t="shared" si="3"/>
        <v>0</v>
      </c>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row>
    <row r="100" spans="1:30" ht="15" customHeight="1">
      <c r="A100" s="98"/>
      <c r="B100" s="184">
        <f t="shared" si="3"/>
        <v>0</v>
      </c>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row>
    <row r="101" spans="1:30" ht="15" customHeight="1">
      <c r="A101" s="96"/>
      <c r="B101" s="184">
        <f t="shared" si="3"/>
        <v>0</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row>
    <row r="102" spans="1:30" ht="15" customHeight="1">
      <c r="A102" s="98"/>
      <c r="B102" s="184">
        <f t="shared" si="3"/>
        <v>0</v>
      </c>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row>
    <row r="103" spans="1:30" ht="15" customHeight="1">
      <c r="A103" s="96"/>
      <c r="B103" s="184">
        <f t="shared" si="3"/>
        <v>0</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row>
    <row r="104" spans="1:30" ht="15" customHeight="1">
      <c r="A104" s="98"/>
      <c r="B104" s="184">
        <f t="shared" si="3"/>
        <v>0</v>
      </c>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row>
    <row r="105" spans="1:30" ht="15" customHeight="1">
      <c r="A105" s="96"/>
      <c r="B105" s="184">
        <f t="shared" si="3"/>
        <v>0</v>
      </c>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row>
    <row r="106" spans="1:30" ht="15" customHeight="1">
      <c r="A106" s="98"/>
      <c r="B106" s="184">
        <f t="shared" si="3"/>
        <v>0</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row>
    <row r="107" spans="1:30" ht="15" customHeight="1">
      <c r="A107" s="96"/>
      <c r="B107" s="184">
        <f t="shared" si="3"/>
        <v>0</v>
      </c>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row>
    <row r="108" spans="1:30" ht="15" customHeight="1">
      <c r="A108" s="98"/>
      <c r="B108" s="184">
        <f t="shared" si="3"/>
        <v>0</v>
      </c>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row>
    <row r="109" spans="1:30" ht="15" customHeight="1">
      <c r="A109" s="96"/>
      <c r="B109" s="184">
        <f t="shared" ref="B109:B112" si="4">IF(A109="",0,SUM(C109:AD109))</f>
        <v>0</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row>
    <row r="110" spans="1:30" ht="15" customHeight="1">
      <c r="A110" s="98"/>
      <c r="B110" s="184">
        <f t="shared" si="4"/>
        <v>0</v>
      </c>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row>
    <row r="111" spans="1:30" ht="15" customHeight="1">
      <c r="A111" s="96"/>
      <c r="B111" s="184">
        <f t="shared" si="4"/>
        <v>0</v>
      </c>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row>
    <row r="112" spans="1:30" ht="15" customHeight="1">
      <c r="A112" s="98"/>
      <c r="B112" s="184">
        <f t="shared" si="4"/>
        <v>0</v>
      </c>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row>
  </sheetData>
  <sheetProtection algorithmName="SHA-512" hashValue="CwSAUEm485hwSbeUS0Sx2fxC2kuYn4aRafwxjb8nIzvSULwgw1in/fuK/jW2VH60aLh+KOdtbjTA7wSIcV3m0w==" saltValue="XZ09JlE5WawRUCZPZOUtSg==" spinCount="100000" sheet="1" objects="1" scenarios="1" insertRows="0"/>
  <mergeCells count="6">
    <mergeCell ref="L2:M2"/>
    <mergeCell ref="C2:D2"/>
    <mergeCell ref="C3:P3"/>
    <mergeCell ref="Q3:AD3"/>
    <mergeCell ref="C4:P4"/>
    <mergeCell ref="Q4:AD4"/>
  </mergeCells>
  <conditionalFormatting sqref="B8">
    <cfRule type="expression" dxfId="6" priority="8">
      <formula>B8&lt;&gt;1</formula>
    </cfRule>
  </conditionalFormatting>
  <conditionalFormatting sqref="B8:AD8 B10:B12 B13:AD112">
    <cfRule type="containsText" dxfId="5" priority="1" operator="containsText" text="Please fill in data">
      <formula>NOT(ISERROR(SEARCH("Please fill in data",B8)))</formula>
    </cfRule>
  </conditionalFormatting>
  <conditionalFormatting sqref="L2">
    <cfRule type="expression" dxfId="4" priority="583">
      <formula>#REF!=1</formula>
    </cfRule>
  </conditionalFormatting>
  <dataValidations count="1">
    <dataValidation type="decimal" operator="greaterThanOrEqual" allowBlank="1" showInputMessage="1" showErrorMessage="1" errorTitle="Percentage" error="Only positive percentages are allowed." sqref="C13:AD112" xr:uid="{00000000-0002-0000-0700-000000000000}">
      <formula1>0</formula1>
    </dataValidation>
  </dataValidations>
  <pageMargins left="0.19685039370078741" right="0.15748031496062992" top="0.47244094488188981" bottom="0.55118110236220474" header="0.31496062992125984" footer="0.19685039370078741"/>
  <pageSetup paperSize="9" fitToHeight="0" orientation="landscape" r:id="rId1"/>
  <headerFooter>
    <oddFooter>&amp;LINREV&amp;CPage &amp;P of &amp;N&amp;RDate &amp;D</oddFooter>
  </headerFooter>
  <ignoredErrors>
    <ignoredError sqref="B13"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Tables!$AI$2:$AI$241</xm:f>
          </x14:formula1>
          <xm:sqref>A13:A1048576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BDEC-A381-45D0-84CB-FEB795197C57}">
  <sheetPr codeName="Sheet3">
    <tabColor rgb="FFCFEDF7"/>
  </sheetPr>
  <dimension ref="A1:AN52"/>
  <sheetViews>
    <sheetView showGridLines="0" zoomScale="90" zoomScaleNormal="90" workbookViewId="0">
      <pane xSplit="1" ySplit="9" topLeftCell="B10" activePane="bottomRight" state="frozen"/>
      <selection pane="topRight" activeCell="B1" sqref="B1"/>
      <selection pane="bottomLeft" activeCell="A11" sqref="A11"/>
      <selection pane="bottomRight" activeCell="B11" sqref="B11"/>
    </sheetView>
  </sheetViews>
  <sheetFormatPr defaultRowHeight="12.75" zeroHeight="1"/>
  <cols>
    <col min="1" max="1" width="22" customWidth="1"/>
    <col min="2" max="2" width="35" customWidth="1"/>
    <col min="3" max="4" width="30.140625" customWidth="1"/>
    <col min="5" max="5" width="22.28515625" customWidth="1"/>
    <col min="6" max="8" width="14.7109375" customWidth="1"/>
    <col min="9" max="10" width="15.85546875" customWidth="1"/>
    <col min="11" max="11" width="22.42578125" customWidth="1"/>
    <col min="12" max="13" width="21.7109375" customWidth="1"/>
    <col min="14" max="16" width="19.28515625" customWidth="1"/>
    <col min="17" max="17" width="21.7109375" customWidth="1"/>
    <col min="18" max="18" width="25.7109375" customWidth="1"/>
    <col min="19" max="19" width="20.140625" customWidth="1"/>
    <col min="20" max="20" width="20.7109375" customWidth="1"/>
    <col min="21" max="21" width="24.42578125" customWidth="1"/>
    <col min="22" max="22" width="27.5703125" bestFit="1" customWidth="1"/>
    <col min="23" max="23" width="36" bestFit="1" customWidth="1"/>
    <col min="24" max="24" width="21.42578125" customWidth="1"/>
    <col min="25" max="25" width="15.28515625" bestFit="1" customWidth="1"/>
    <col min="26" max="26" width="27.28515625" bestFit="1" customWidth="1"/>
    <col min="27" max="27" width="27.28515625" customWidth="1"/>
    <col min="28" max="28" width="22.42578125" customWidth="1"/>
    <col min="29" max="29" width="13.140625" bestFit="1" customWidth="1"/>
    <col min="30" max="30" width="27.7109375" customWidth="1"/>
    <col min="31" max="31" width="37.28515625" customWidth="1"/>
    <col min="32" max="32" width="28.5703125" bestFit="1" customWidth="1"/>
    <col min="33" max="33" width="28.5703125" customWidth="1"/>
    <col min="34" max="34" width="24.5703125" bestFit="1" customWidth="1"/>
    <col min="35" max="35" width="34" customWidth="1"/>
    <col min="36" max="36" width="27.5703125" customWidth="1"/>
    <col min="37" max="37" width="17.85546875" customWidth="1"/>
    <col min="38" max="40" width="25.85546875" customWidth="1"/>
  </cols>
  <sheetData>
    <row r="1" spans="1:40" ht="15">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2"/>
      <c r="AI1" s="232"/>
      <c r="AJ1" s="232"/>
      <c r="AK1" s="229"/>
    </row>
    <row r="2" spans="1:40" ht="31.5">
      <c r="A2" s="376" t="s">
        <v>1159</v>
      </c>
      <c r="B2" s="376"/>
      <c r="C2" s="305"/>
      <c r="D2" s="305"/>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2"/>
      <c r="AI2" s="232"/>
      <c r="AJ2" s="232"/>
      <c r="AK2" s="229"/>
    </row>
    <row r="3" spans="1:40" ht="15.75">
      <c r="A3" s="167" t="str">
        <f>Tables!L2</f>
        <v>Version 4.0 / Currency: Not specified</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2"/>
      <c r="AI3" s="232"/>
      <c r="AJ3" s="232"/>
      <c r="AK3" s="229"/>
    </row>
    <row r="4" spans="1:40" ht="15">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2"/>
      <c r="AI4" s="232"/>
      <c r="AJ4" s="232"/>
      <c r="AK4" s="229"/>
    </row>
    <row r="5" spans="1:40" ht="15">
      <c r="E5" s="231"/>
      <c r="F5" s="231"/>
      <c r="G5" s="231"/>
      <c r="H5" s="231"/>
      <c r="I5" s="231"/>
      <c r="J5" s="231"/>
      <c r="K5" s="231"/>
      <c r="L5" s="231"/>
      <c r="M5" s="231"/>
      <c r="N5" s="231"/>
      <c r="O5" s="231"/>
      <c r="Q5" s="231"/>
      <c r="R5" s="231"/>
      <c r="S5" s="231"/>
      <c r="T5" s="231"/>
      <c r="U5" s="231"/>
      <c r="V5" s="231"/>
      <c r="W5" s="231"/>
      <c r="X5" s="231"/>
      <c r="Y5" s="231"/>
      <c r="Z5" s="231"/>
      <c r="AB5" s="231"/>
      <c r="AC5" s="231"/>
      <c r="AD5" s="231"/>
      <c r="AE5" s="231"/>
      <c r="AF5" s="231"/>
      <c r="AH5" s="232"/>
      <c r="AI5" s="232"/>
      <c r="AJ5" s="232"/>
      <c r="AK5" s="229"/>
    </row>
    <row r="6" spans="1:40" ht="18">
      <c r="B6" s="137" t="str">
        <f>CONCATENATE("ALD1. Generic data ",'Key Vehicle Terms'!$D$11," ",'Key Vehicle Terms'!$D$10)</f>
        <v xml:space="preserve">ALD1. Generic data  </v>
      </c>
      <c r="C6" s="137"/>
      <c r="D6" s="137"/>
      <c r="E6" s="137"/>
      <c r="F6" s="137"/>
      <c r="G6" s="137"/>
      <c r="H6" s="137"/>
      <c r="I6" s="137"/>
      <c r="J6" s="137"/>
      <c r="K6" s="137"/>
      <c r="L6" s="137"/>
      <c r="M6" s="137"/>
      <c r="N6" s="137"/>
      <c r="O6" s="137"/>
      <c r="P6" s="137"/>
      <c r="Q6" s="137"/>
      <c r="R6" s="137"/>
      <c r="S6" s="137"/>
      <c r="T6" s="137"/>
      <c r="U6" s="137"/>
      <c r="V6" s="137"/>
      <c r="W6" s="137" t="str">
        <f>CONCATENATE("ALD2. Periodic data ",'Key Vehicle Terms'!$D$11," ",'Key Vehicle Terms'!$D$10)</f>
        <v xml:space="preserve">ALD2. Periodic data  </v>
      </c>
      <c r="X6" s="137"/>
      <c r="Y6" s="137"/>
      <c r="Z6" s="137"/>
      <c r="AA6" s="137"/>
      <c r="AB6" s="137"/>
      <c r="AC6" s="137"/>
      <c r="AD6" s="137"/>
      <c r="AE6" s="137"/>
      <c r="AF6" s="137"/>
      <c r="AG6" s="137"/>
      <c r="AH6" s="137"/>
      <c r="AI6" s="137"/>
      <c r="AJ6" s="137"/>
      <c r="AK6" s="137"/>
      <c r="AL6" s="312" t="s">
        <v>1160</v>
      </c>
      <c r="AM6" s="312" t="s">
        <v>1160</v>
      </c>
      <c r="AN6" s="312" t="s">
        <v>1160</v>
      </c>
    </row>
    <row r="7" spans="1:40" s="230" customFormat="1" ht="14.25">
      <c r="A7" s="258" t="s">
        <v>1161</v>
      </c>
      <c r="B7" s="260" t="s">
        <v>1162</v>
      </c>
      <c r="C7" s="260" t="s">
        <v>1163</v>
      </c>
      <c r="D7" s="260" t="s">
        <v>1164</v>
      </c>
      <c r="E7" s="260" t="s">
        <v>1165</v>
      </c>
      <c r="F7" s="260" t="s">
        <v>1166</v>
      </c>
      <c r="G7" s="260" t="s">
        <v>1167</v>
      </c>
      <c r="H7" s="260" t="s">
        <v>1168</v>
      </c>
      <c r="I7" s="260" t="s">
        <v>1169</v>
      </c>
      <c r="J7" s="260" t="s">
        <v>1170</v>
      </c>
      <c r="K7" s="260" t="s">
        <v>1171</v>
      </c>
      <c r="L7" s="260" t="s">
        <v>1172</v>
      </c>
      <c r="M7" s="260" t="s">
        <v>1173</v>
      </c>
      <c r="N7" s="260" t="s">
        <v>1174</v>
      </c>
      <c r="O7" s="260" t="s">
        <v>1175</v>
      </c>
      <c r="P7" s="260" t="s">
        <v>1176</v>
      </c>
      <c r="Q7" s="260" t="s">
        <v>1177</v>
      </c>
      <c r="R7" s="260" t="s">
        <v>1178</v>
      </c>
      <c r="S7" s="260" t="s">
        <v>1179</v>
      </c>
      <c r="T7" s="260" t="s">
        <v>3022</v>
      </c>
      <c r="U7" s="260" t="s">
        <v>3023</v>
      </c>
      <c r="V7" s="260" t="s">
        <v>3024</v>
      </c>
      <c r="W7" s="260" t="s">
        <v>1180</v>
      </c>
      <c r="X7" s="260" t="s">
        <v>1181</v>
      </c>
      <c r="Y7" s="260" t="s">
        <v>1182</v>
      </c>
      <c r="Z7" s="260" t="s">
        <v>1183</v>
      </c>
      <c r="AA7" s="260" t="s">
        <v>2492</v>
      </c>
      <c r="AB7" s="260" t="s">
        <v>1184</v>
      </c>
      <c r="AC7" s="260" t="s">
        <v>1185</v>
      </c>
      <c r="AD7" s="260" t="s">
        <v>1186</v>
      </c>
      <c r="AE7" s="260" t="s">
        <v>1187</v>
      </c>
      <c r="AF7" s="260" t="s">
        <v>1188</v>
      </c>
      <c r="AG7" s="260" t="s">
        <v>2496</v>
      </c>
      <c r="AH7" s="260" t="s">
        <v>1189</v>
      </c>
      <c r="AI7" s="260" t="s">
        <v>1190</v>
      </c>
      <c r="AJ7" s="260" t="s">
        <v>1191</v>
      </c>
      <c r="AK7" s="260" t="s">
        <v>1192</v>
      </c>
      <c r="AL7" s="260" t="s">
        <v>1193</v>
      </c>
      <c r="AM7" s="260" t="s">
        <v>1194</v>
      </c>
      <c r="AN7" s="260" t="s">
        <v>1195</v>
      </c>
    </row>
    <row r="8" spans="1:40" s="259" customFormat="1" ht="42.75">
      <c r="A8" s="341" t="s">
        <v>1196</v>
      </c>
      <c r="B8" s="261" t="s">
        <v>1197</v>
      </c>
      <c r="C8" s="261" t="s">
        <v>2431</v>
      </c>
      <c r="D8" s="261" t="s">
        <v>2430</v>
      </c>
      <c r="E8" s="261" t="s">
        <v>1198</v>
      </c>
      <c r="F8" s="261" t="s">
        <v>1199</v>
      </c>
      <c r="G8" s="261" t="s">
        <v>1200</v>
      </c>
      <c r="H8" s="261" t="s">
        <v>1201</v>
      </c>
      <c r="I8" s="261" t="s">
        <v>1202</v>
      </c>
      <c r="J8" s="261" t="s">
        <v>1203</v>
      </c>
      <c r="K8" s="261" t="s">
        <v>1204</v>
      </c>
      <c r="L8" s="261" t="s">
        <v>1205</v>
      </c>
      <c r="M8" s="261" t="s">
        <v>1206</v>
      </c>
      <c r="N8" s="261" t="s">
        <v>1207</v>
      </c>
      <c r="O8" s="261" t="s">
        <v>1208</v>
      </c>
      <c r="P8" s="261" t="s">
        <v>2494</v>
      </c>
      <c r="Q8" s="261" t="s">
        <v>1209</v>
      </c>
      <c r="R8" s="261" t="s">
        <v>1210</v>
      </c>
      <c r="S8" s="261" t="s">
        <v>1211</v>
      </c>
      <c r="T8" s="261" t="s">
        <v>1212</v>
      </c>
      <c r="U8" s="261" t="s">
        <v>1213</v>
      </c>
      <c r="V8" s="261" t="s">
        <v>1214</v>
      </c>
      <c r="W8" s="261" t="s">
        <v>2453</v>
      </c>
      <c r="X8" s="261" t="s">
        <v>1215</v>
      </c>
      <c r="Y8" s="261" t="s">
        <v>1216</v>
      </c>
      <c r="Z8" s="261" t="s">
        <v>1217</v>
      </c>
      <c r="AA8" s="261" t="s">
        <v>2493</v>
      </c>
      <c r="AB8" s="261" t="s">
        <v>1218</v>
      </c>
      <c r="AC8" s="261" t="s">
        <v>1219</v>
      </c>
      <c r="AD8" s="261" t="s">
        <v>1220</v>
      </c>
      <c r="AE8" s="261" t="s">
        <v>1221</v>
      </c>
      <c r="AF8" s="261" t="s">
        <v>1222</v>
      </c>
      <c r="AG8" s="261" t="s">
        <v>2497</v>
      </c>
      <c r="AH8" s="261" t="s">
        <v>1223</v>
      </c>
      <c r="AI8" s="261" t="s">
        <v>1224</v>
      </c>
      <c r="AJ8" s="261" t="s">
        <v>1225</v>
      </c>
      <c r="AK8" s="261" t="s">
        <v>1226</v>
      </c>
      <c r="AL8" s="261" t="s">
        <v>1227</v>
      </c>
      <c r="AM8" s="261" t="s">
        <v>1227</v>
      </c>
      <c r="AN8" s="261" t="s">
        <v>1227</v>
      </c>
    </row>
    <row r="9" spans="1:40" s="52" customFormat="1" ht="38.25">
      <c r="A9" s="258" t="s">
        <v>1228</v>
      </c>
      <c r="B9" s="263"/>
      <c r="C9" s="263"/>
      <c r="D9" s="263"/>
      <c r="E9" s="263"/>
      <c r="F9" s="263"/>
      <c r="G9" s="263"/>
      <c r="H9" s="263"/>
      <c r="I9" s="263"/>
      <c r="J9" s="263"/>
      <c r="K9" s="263"/>
      <c r="L9" s="263"/>
      <c r="M9" s="263"/>
      <c r="N9" s="263"/>
      <c r="O9" s="263"/>
      <c r="P9" s="263"/>
      <c r="Q9" s="263"/>
      <c r="R9" s="263"/>
      <c r="S9" s="263"/>
      <c r="T9" s="263"/>
      <c r="U9" s="263" t="s">
        <v>1229</v>
      </c>
      <c r="V9" s="263"/>
      <c r="W9" s="263" t="s">
        <v>1229</v>
      </c>
      <c r="X9" s="263" t="s">
        <v>1229</v>
      </c>
      <c r="Y9" s="263"/>
      <c r="Z9" s="263" t="s">
        <v>1229</v>
      </c>
      <c r="AA9" s="263" t="s">
        <v>2491</v>
      </c>
      <c r="AB9" s="263" t="s">
        <v>1230</v>
      </c>
      <c r="AC9" s="263"/>
      <c r="AD9" s="263"/>
      <c r="AE9" s="263" t="s">
        <v>1229</v>
      </c>
      <c r="AF9" s="263" t="s">
        <v>1229</v>
      </c>
      <c r="AG9" s="263"/>
      <c r="AH9" s="263" t="s">
        <v>1231</v>
      </c>
      <c r="AI9" s="263" t="s">
        <v>1232</v>
      </c>
      <c r="AJ9" s="263" t="s">
        <v>1233</v>
      </c>
      <c r="AK9" s="263" t="s">
        <v>1234</v>
      </c>
      <c r="AL9" s="263"/>
      <c r="AM9" s="263"/>
      <c r="AN9" s="263"/>
    </row>
    <row r="10" spans="1:40" s="359" customFormat="1" ht="14.25">
      <c r="A10" s="262"/>
      <c r="B10" s="351"/>
      <c r="C10" s="351"/>
      <c r="D10" s="351"/>
      <c r="E10" s="351"/>
      <c r="F10" s="351"/>
      <c r="G10" s="351"/>
      <c r="H10" s="351"/>
      <c r="I10" s="351"/>
      <c r="J10" s="358"/>
      <c r="K10" s="347"/>
      <c r="L10" s="352"/>
      <c r="M10" s="351"/>
      <c r="N10" s="352"/>
      <c r="O10" s="353"/>
      <c r="P10" s="353"/>
      <c r="Q10" s="354"/>
      <c r="R10" s="352"/>
      <c r="S10" s="352"/>
      <c r="T10" s="347"/>
      <c r="U10" s="347"/>
      <c r="V10" s="347"/>
      <c r="W10" s="347">
        <v>50.58</v>
      </c>
      <c r="X10" s="350"/>
      <c r="Y10" s="352"/>
      <c r="Z10" s="355"/>
      <c r="AA10" s="356"/>
      <c r="AB10" s="352"/>
      <c r="AC10" s="357"/>
      <c r="AD10" s="350"/>
      <c r="AE10" s="355"/>
      <c r="AF10" s="355"/>
      <c r="AG10" s="355"/>
      <c r="AH10" s="354"/>
      <c r="AI10" s="354"/>
      <c r="AJ10" s="354"/>
      <c r="AK10" s="352"/>
      <c r="AL10" s="351"/>
      <c r="AM10" s="351"/>
      <c r="AN10" s="351"/>
    </row>
    <row r="11" spans="1:40" s="359" customFormat="1" ht="14.25">
      <c r="A11" s="262"/>
      <c r="B11" s="351"/>
      <c r="C11" s="351"/>
      <c r="D11" s="351"/>
      <c r="E11" s="351"/>
      <c r="F11" s="351"/>
      <c r="G11" s="351"/>
      <c r="H11" s="351"/>
      <c r="I11" s="351"/>
      <c r="J11" s="358"/>
      <c r="K11" s="347"/>
      <c r="L11" s="352"/>
      <c r="M11" s="351"/>
      <c r="N11" s="352"/>
      <c r="O11" s="353"/>
      <c r="P11" s="353"/>
      <c r="Q11" s="354"/>
      <c r="R11" s="352"/>
      <c r="S11" s="352"/>
      <c r="T11" s="347"/>
      <c r="U11" s="347"/>
      <c r="V11" s="347"/>
      <c r="W11" s="347"/>
      <c r="X11" s="350"/>
      <c r="Y11" s="352"/>
      <c r="Z11" s="355"/>
      <c r="AA11" s="356"/>
      <c r="AB11" s="352"/>
      <c r="AC11" s="352"/>
      <c r="AD11" s="350"/>
      <c r="AE11" s="355"/>
      <c r="AF11" s="355"/>
      <c r="AG11" s="355"/>
      <c r="AH11" s="354"/>
      <c r="AI11" s="354"/>
      <c r="AJ11" s="354"/>
      <c r="AK11" s="352"/>
      <c r="AL11" s="351"/>
      <c r="AM11" s="351"/>
      <c r="AN11" s="351"/>
    </row>
    <row r="12" spans="1:40" s="359" customFormat="1" ht="14.25">
      <c r="A12" s="262"/>
      <c r="B12" s="351"/>
      <c r="C12" s="351"/>
      <c r="D12" s="351"/>
      <c r="E12" s="351"/>
      <c r="F12" s="351"/>
      <c r="G12" s="351"/>
      <c r="H12" s="351"/>
      <c r="I12" s="351"/>
      <c r="J12" s="358"/>
      <c r="K12" s="347"/>
      <c r="L12" s="352"/>
      <c r="M12" s="351"/>
      <c r="N12" s="352"/>
      <c r="O12" s="353"/>
      <c r="P12" s="353"/>
      <c r="Q12" s="354"/>
      <c r="R12" s="352"/>
      <c r="S12" s="352"/>
      <c r="T12" s="347"/>
      <c r="U12" s="347"/>
      <c r="V12" s="347"/>
      <c r="W12" s="347"/>
      <c r="X12" s="350"/>
      <c r="Y12" s="352"/>
      <c r="Z12" s="355"/>
      <c r="AA12" s="356"/>
      <c r="AB12" s="352"/>
      <c r="AC12" s="352"/>
      <c r="AD12" s="350"/>
      <c r="AE12" s="355"/>
      <c r="AF12" s="355"/>
      <c r="AG12" s="355"/>
      <c r="AH12" s="354"/>
      <c r="AI12" s="354"/>
      <c r="AJ12" s="354"/>
      <c r="AK12" s="352"/>
      <c r="AL12" s="351"/>
      <c r="AM12" s="351"/>
      <c r="AN12" s="351"/>
    </row>
    <row r="13" spans="1:40" s="359" customFormat="1" ht="14.25">
      <c r="A13" s="262"/>
      <c r="B13" s="351"/>
      <c r="C13" s="351"/>
      <c r="D13" s="351"/>
      <c r="E13" s="351"/>
      <c r="F13" s="351"/>
      <c r="G13" s="351"/>
      <c r="H13" s="351"/>
      <c r="I13" s="351"/>
      <c r="J13" s="358"/>
      <c r="K13" s="347"/>
      <c r="L13" s="352"/>
      <c r="M13" s="351"/>
      <c r="N13" s="352"/>
      <c r="O13" s="353"/>
      <c r="P13" s="353"/>
      <c r="Q13" s="354"/>
      <c r="R13" s="352"/>
      <c r="S13" s="352"/>
      <c r="T13" s="347"/>
      <c r="U13" s="347"/>
      <c r="V13" s="347"/>
      <c r="W13" s="347"/>
      <c r="X13" s="350"/>
      <c r="Y13" s="352"/>
      <c r="Z13" s="355"/>
      <c r="AA13" s="356"/>
      <c r="AB13" s="352"/>
      <c r="AC13" s="352"/>
      <c r="AD13" s="350"/>
      <c r="AE13" s="355"/>
      <c r="AF13" s="355"/>
      <c r="AG13" s="355"/>
      <c r="AH13" s="354"/>
      <c r="AI13" s="354"/>
      <c r="AJ13" s="354"/>
      <c r="AK13" s="352"/>
      <c r="AL13" s="351"/>
      <c r="AM13" s="351"/>
      <c r="AN13" s="351"/>
    </row>
    <row r="14" spans="1:40" s="359" customFormat="1" ht="14.25">
      <c r="A14" s="262"/>
      <c r="B14" s="351"/>
      <c r="C14" s="351"/>
      <c r="D14" s="351"/>
      <c r="E14" s="351"/>
      <c r="F14" s="351"/>
      <c r="G14" s="351"/>
      <c r="H14" s="351"/>
      <c r="I14" s="351"/>
      <c r="J14" s="358"/>
      <c r="K14" s="347"/>
      <c r="L14" s="352"/>
      <c r="M14" s="351"/>
      <c r="N14" s="352"/>
      <c r="O14" s="353"/>
      <c r="P14" s="353"/>
      <c r="Q14" s="354"/>
      <c r="R14" s="352"/>
      <c r="S14" s="352"/>
      <c r="T14" s="347"/>
      <c r="U14" s="347"/>
      <c r="V14" s="347"/>
      <c r="W14" s="347"/>
      <c r="X14" s="350"/>
      <c r="Y14" s="352"/>
      <c r="Z14" s="355"/>
      <c r="AA14" s="356"/>
      <c r="AB14" s="352"/>
      <c r="AC14" s="352"/>
      <c r="AD14" s="350"/>
      <c r="AE14" s="355"/>
      <c r="AF14" s="355"/>
      <c r="AG14" s="355"/>
      <c r="AH14" s="354"/>
      <c r="AI14" s="354"/>
      <c r="AJ14" s="354"/>
      <c r="AK14" s="352"/>
      <c r="AL14" s="351"/>
      <c r="AM14" s="351"/>
      <c r="AN14" s="351"/>
    </row>
    <row r="15" spans="1:40" s="359" customFormat="1" ht="14.25">
      <c r="A15" s="262"/>
      <c r="B15" s="351"/>
      <c r="C15" s="351"/>
      <c r="D15" s="351"/>
      <c r="E15" s="351"/>
      <c r="F15" s="351"/>
      <c r="G15" s="351"/>
      <c r="H15" s="351"/>
      <c r="I15" s="351"/>
      <c r="J15" s="358"/>
      <c r="K15" s="347"/>
      <c r="L15" s="352"/>
      <c r="M15" s="351"/>
      <c r="N15" s="352"/>
      <c r="O15" s="353"/>
      <c r="P15" s="353"/>
      <c r="Q15" s="354"/>
      <c r="R15" s="352"/>
      <c r="S15" s="352"/>
      <c r="T15" s="347"/>
      <c r="U15" s="347"/>
      <c r="V15" s="347"/>
      <c r="W15" s="347"/>
      <c r="X15" s="350"/>
      <c r="Y15" s="352"/>
      <c r="Z15" s="355"/>
      <c r="AA15" s="356"/>
      <c r="AB15" s="352"/>
      <c r="AC15" s="352"/>
      <c r="AD15" s="350"/>
      <c r="AE15" s="355"/>
      <c r="AF15" s="355"/>
      <c r="AG15" s="355"/>
      <c r="AH15" s="354"/>
      <c r="AI15" s="354"/>
      <c r="AJ15" s="354"/>
      <c r="AK15" s="352"/>
      <c r="AL15" s="351"/>
      <c r="AM15" s="351"/>
      <c r="AN15" s="351"/>
    </row>
    <row r="16" spans="1:40" s="359" customFormat="1" ht="14.25">
      <c r="A16" s="262"/>
      <c r="B16" s="351"/>
      <c r="C16" s="351"/>
      <c r="D16" s="351"/>
      <c r="E16" s="351"/>
      <c r="F16" s="351"/>
      <c r="G16" s="351"/>
      <c r="H16" s="351"/>
      <c r="I16" s="351"/>
      <c r="J16" s="358"/>
      <c r="K16" s="347"/>
      <c r="L16" s="352"/>
      <c r="M16" s="351"/>
      <c r="N16" s="352"/>
      <c r="O16" s="353"/>
      <c r="P16" s="353"/>
      <c r="Q16" s="354"/>
      <c r="R16" s="352"/>
      <c r="S16" s="352"/>
      <c r="T16" s="347"/>
      <c r="U16" s="347"/>
      <c r="V16" s="347"/>
      <c r="W16" s="347"/>
      <c r="X16" s="350"/>
      <c r="Y16" s="352"/>
      <c r="Z16" s="355"/>
      <c r="AA16" s="356"/>
      <c r="AB16" s="352"/>
      <c r="AC16" s="352"/>
      <c r="AD16" s="350"/>
      <c r="AE16" s="355"/>
      <c r="AF16" s="355"/>
      <c r="AG16" s="355"/>
      <c r="AH16" s="354"/>
      <c r="AI16" s="354"/>
      <c r="AJ16" s="354"/>
      <c r="AK16" s="352"/>
      <c r="AL16" s="351"/>
      <c r="AM16" s="351"/>
      <c r="AN16" s="351"/>
    </row>
    <row r="17" spans="1:40" s="359" customFormat="1" ht="14.25">
      <c r="A17" s="262"/>
      <c r="B17" s="351"/>
      <c r="C17" s="351"/>
      <c r="D17" s="351"/>
      <c r="E17" s="351"/>
      <c r="F17" s="351"/>
      <c r="G17" s="351"/>
      <c r="H17" s="351"/>
      <c r="I17" s="351"/>
      <c r="J17" s="358"/>
      <c r="K17" s="347"/>
      <c r="L17" s="352"/>
      <c r="M17" s="351"/>
      <c r="N17" s="352"/>
      <c r="O17" s="353"/>
      <c r="P17" s="353"/>
      <c r="Q17" s="354"/>
      <c r="R17" s="352"/>
      <c r="S17" s="352"/>
      <c r="T17" s="347"/>
      <c r="U17" s="347"/>
      <c r="V17" s="347"/>
      <c r="W17" s="347"/>
      <c r="X17" s="350"/>
      <c r="Y17" s="352"/>
      <c r="Z17" s="355"/>
      <c r="AA17" s="356"/>
      <c r="AB17" s="352"/>
      <c r="AC17" s="352"/>
      <c r="AD17" s="350"/>
      <c r="AE17" s="355"/>
      <c r="AF17" s="355"/>
      <c r="AG17" s="355"/>
      <c r="AH17" s="354"/>
      <c r="AI17" s="354"/>
      <c r="AJ17" s="354"/>
      <c r="AK17" s="352"/>
      <c r="AL17" s="351"/>
      <c r="AM17" s="351"/>
      <c r="AN17" s="351"/>
    </row>
    <row r="18" spans="1:40" s="359" customFormat="1" ht="14.25">
      <c r="A18" s="262"/>
      <c r="B18" s="351"/>
      <c r="C18" s="351"/>
      <c r="D18" s="351"/>
      <c r="E18" s="351"/>
      <c r="F18" s="351"/>
      <c r="G18" s="351"/>
      <c r="H18" s="351"/>
      <c r="I18" s="351"/>
      <c r="J18" s="358"/>
      <c r="K18" s="347"/>
      <c r="L18" s="352"/>
      <c r="M18" s="351"/>
      <c r="N18" s="352"/>
      <c r="O18" s="353"/>
      <c r="P18" s="353"/>
      <c r="Q18" s="354"/>
      <c r="R18" s="352"/>
      <c r="S18" s="352"/>
      <c r="T18" s="347"/>
      <c r="U18" s="347"/>
      <c r="V18" s="347"/>
      <c r="W18" s="347"/>
      <c r="X18" s="350"/>
      <c r="Y18" s="352"/>
      <c r="Z18" s="355"/>
      <c r="AA18" s="356"/>
      <c r="AB18" s="352"/>
      <c r="AC18" s="352"/>
      <c r="AD18" s="350"/>
      <c r="AE18" s="355"/>
      <c r="AF18" s="355"/>
      <c r="AG18" s="355"/>
      <c r="AH18" s="354"/>
      <c r="AI18" s="354"/>
      <c r="AJ18" s="354"/>
      <c r="AK18" s="352"/>
      <c r="AL18" s="351"/>
      <c r="AM18" s="351"/>
      <c r="AN18" s="351"/>
    </row>
    <row r="19" spans="1:40" s="359" customFormat="1" ht="14.25">
      <c r="A19" s="262"/>
      <c r="B19" s="351"/>
      <c r="C19" s="351"/>
      <c r="D19" s="351"/>
      <c r="E19" s="351"/>
      <c r="F19" s="351"/>
      <c r="G19" s="351"/>
      <c r="H19" s="351"/>
      <c r="I19" s="351"/>
      <c r="J19" s="358"/>
      <c r="K19" s="347"/>
      <c r="L19" s="352"/>
      <c r="M19" s="351"/>
      <c r="N19" s="352"/>
      <c r="O19" s="353"/>
      <c r="P19" s="353"/>
      <c r="Q19" s="354"/>
      <c r="R19" s="352"/>
      <c r="S19" s="352"/>
      <c r="T19" s="347"/>
      <c r="U19" s="347"/>
      <c r="V19" s="347"/>
      <c r="W19" s="347"/>
      <c r="X19" s="350"/>
      <c r="Y19" s="352"/>
      <c r="Z19" s="355"/>
      <c r="AA19" s="356"/>
      <c r="AB19" s="352"/>
      <c r="AC19" s="352"/>
      <c r="AD19" s="350"/>
      <c r="AE19" s="355"/>
      <c r="AF19" s="355"/>
      <c r="AG19" s="355"/>
      <c r="AH19" s="354"/>
      <c r="AI19" s="354"/>
      <c r="AJ19" s="354"/>
      <c r="AK19" s="352"/>
      <c r="AL19" s="351"/>
      <c r="AM19" s="351"/>
      <c r="AN19" s="351"/>
    </row>
    <row r="20" spans="1:40" s="359" customFormat="1" ht="14.25">
      <c r="A20" s="262"/>
      <c r="B20" s="351"/>
      <c r="C20" s="351"/>
      <c r="D20" s="351"/>
      <c r="E20" s="351"/>
      <c r="F20" s="351"/>
      <c r="G20" s="351"/>
      <c r="H20" s="351"/>
      <c r="I20" s="351"/>
      <c r="J20" s="358"/>
      <c r="K20" s="347"/>
      <c r="L20" s="352"/>
      <c r="M20" s="351"/>
      <c r="N20" s="352"/>
      <c r="O20" s="353"/>
      <c r="P20" s="353"/>
      <c r="Q20" s="354"/>
      <c r="R20" s="352"/>
      <c r="S20" s="352"/>
      <c r="T20" s="347"/>
      <c r="U20" s="347"/>
      <c r="V20" s="347"/>
      <c r="W20" s="347"/>
      <c r="X20" s="350"/>
      <c r="Y20" s="352"/>
      <c r="Z20" s="355"/>
      <c r="AA20" s="356"/>
      <c r="AB20" s="352"/>
      <c r="AC20" s="352"/>
      <c r="AD20" s="350"/>
      <c r="AE20" s="355"/>
      <c r="AF20" s="355"/>
      <c r="AG20" s="355"/>
      <c r="AH20" s="354"/>
      <c r="AI20" s="354"/>
      <c r="AJ20" s="354"/>
      <c r="AK20" s="352"/>
      <c r="AL20" s="351"/>
      <c r="AM20" s="351"/>
      <c r="AN20" s="351"/>
    </row>
    <row r="21" spans="1:40" s="359" customFormat="1" ht="14.25">
      <c r="A21" s="262"/>
      <c r="B21" s="351"/>
      <c r="C21" s="351"/>
      <c r="D21" s="351"/>
      <c r="E21" s="351"/>
      <c r="F21" s="351"/>
      <c r="G21" s="351"/>
      <c r="H21" s="351"/>
      <c r="I21" s="351"/>
      <c r="J21" s="358"/>
      <c r="K21" s="347"/>
      <c r="L21" s="352"/>
      <c r="M21" s="351"/>
      <c r="N21" s="352"/>
      <c r="O21" s="353"/>
      <c r="P21" s="353"/>
      <c r="Q21" s="354"/>
      <c r="R21" s="352"/>
      <c r="S21" s="352"/>
      <c r="T21" s="347"/>
      <c r="U21" s="347"/>
      <c r="V21" s="347"/>
      <c r="W21" s="347"/>
      <c r="X21" s="350"/>
      <c r="Y21" s="352"/>
      <c r="Z21" s="355"/>
      <c r="AA21" s="356"/>
      <c r="AB21" s="352"/>
      <c r="AC21" s="352"/>
      <c r="AD21" s="350"/>
      <c r="AE21" s="355"/>
      <c r="AF21" s="355"/>
      <c r="AG21" s="355"/>
      <c r="AH21" s="354"/>
      <c r="AI21" s="354"/>
      <c r="AJ21" s="354"/>
      <c r="AK21" s="352"/>
      <c r="AL21" s="351"/>
      <c r="AM21" s="351"/>
      <c r="AN21" s="351"/>
    </row>
    <row r="22" spans="1:40" s="359" customFormat="1" ht="14.25">
      <c r="A22" s="262"/>
      <c r="B22" s="351"/>
      <c r="C22" s="351"/>
      <c r="D22" s="351"/>
      <c r="E22" s="351"/>
      <c r="F22" s="351"/>
      <c r="G22" s="351"/>
      <c r="H22" s="351"/>
      <c r="I22" s="351"/>
      <c r="J22" s="358"/>
      <c r="K22" s="347"/>
      <c r="L22" s="352"/>
      <c r="M22" s="351"/>
      <c r="N22" s="352"/>
      <c r="O22" s="353"/>
      <c r="P22" s="353"/>
      <c r="Q22" s="354"/>
      <c r="R22" s="352"/>
      <c r="S22" s="352"/>
      <c r="T22" s="347"/>
      <c r="U22" s="347"/>
      <c r="V22" s="347"/>
      <c r="W22" s="347"/>
      <c r="X22" s="350"/>
      <c r="Y22" s="352"/>
      <c r="Z22" s="355"/>
      <c r="AA22" s="356"/>
      <c r="AB22" s="352"/>
      <c r="AC22" s="352"/>
      <c r="AD22" s="350"/>
      <c r="AE22" s="355"/>
      <c r="AF22" s="355"/>
      <c r="AG22" s="355"/>
      <c r="AH22" s="354"/>
      <c r="AI22" s="354"/>
      <c r="AJ22" s="354"/>
      <c r="AK22" s="352"/>
      <c r="AL22" s="351"/>
      <c r="AM22" s="351"/>
      <c r="AN22" s="351"/>
    </row>
    <row r="23" spans="1:40" s="359" customFormat="1" ht="14.25">
      <c r="A23" s="262"/>
      <c r="B23" s="351"/>
      <c r="C23" s="351"/>
      <c r="D23" s="351"/>
      <c r="E23" s="351"/>
      <c r="F23" s="351"/>
      <c r="G23" s="351"/>
      <c r="H23" s="351"/>
      <c r="I23" s="351"/>
      <c r="J23" s="358"/>
      <c r="K23" s="347"/>
      <c r="L23" s="352"/>
      <c r="M23" s="351"/>
      <c r="N23" s="352"/>
      <c r="O23" s="353"/>
      <c r="P23" s="353"/>
      <c r="Q23" s="354"/>
      <c r="R23" s="352"/>
      <c r="S23" s="352"/>
      <c r="T23" s="347"/>
      <c r="U23" s="347"/>
      <c r="V23" s="347"/>
      <c r="W23" s="347"/>
      <c r="X23" s="350"/>
      <c r="Y23" s="352"/>
      <c r="Z23" s="355"/>
      <c r="AA23" s="356"/>
      <c r="AB23" s="352"/>
      <c r="AC23" s="352"/>
      <c r="AD23" s="350"/>
      <c r="AE23" s="355"/>
      <c r="AF23" s="355"/>
      <c r="AG23" s="355"/>
      <c r="AH23" s="354"/>
      <c r="AI23" s="354"/>
      <c r="AJ23" s="354"/>
      <c r="AK23" s="352"/>
      <c r="AL23" s="351"/>
      <c r="AM23" s="351"/>
      <c r="AN23" s="351"/>
    </row>
    <row r="24" spans="1:40" s="359" customFormat="1" ht="14.25">
      <c r="A24" s="262"/>
      <c r="B24" s="351"/>
      <c r="C24" s="351"/>
      <c r="D24" s="351"/>
      <c r="E24" s="351"/>
      <c r="F24" s="351"/>
      <c r="G24" s="351"/>
      <c r="H24" s="351"/>
      <c r="I24" s="351"/>
      <c r="J24" s="358"/>
      <c r="K24" s="347"/>
      <c r="L24" s="352"/>
      <c r="M24" s="351"/>
      <c r="N24" s="352"/>
      <c r="O24" s="353"/>
      <c r="P24" s="353"/>
      <c r="Q24" s="354"/>
      <c r="R24" s="352"/>
      <c r="S24" s="352"/>
      <c r="T24" s="347"/>
      <c r="U24" s="347"/>
      <c r="V24" s="347"/>
      <c r="W24" s="347"/>
      <c r="X24" s="350"/>
      <c r="Y24" s="352"/>
      <c r="Z24" s="355"/>
      <c r="AA24" s="356"/>
      <c r="AB24" s="352"/>
      <c r="AC24" s="352"/>
      <c r="AD24" s="350"/>
      <c r="AE24" s="355"/>
      <c r="AF24" s="355"/>
      <c r="AG24" s="355"/>
      <c r="AH24" s="354"/>
      <c r="AI24" s="354"/>
      <c r="AJ24" s="354"/>
      <c r="AK24" s="352"/>
      <c r="AL24" s="351"/>
      <c r="AM24" s="351"/>
      <c r="AN24" s="351"/>
    </row>
    <row r="25" spans="1:40" s="359" customFormat="1" ht="14.25">
      <c r="A25" s="262"/>
      <c r="B25" s="351"/>
      <c r="C25" s="351"/>
      <c r="D25" s="351"/>
      <c r="E25" s="351"/>
      <c r="F25" s="351"/>
      <c r="G25" s="351"/>
      <c r="H25" s="351"/>
      <c r="I25" s="351"/>
      <c r="J25" s="358"/>
      <c r="K25" s="347"/>
      <c r="L25" s="352"/>
      <c r="M25" s="351"/>
      <c r="N25" s="352"/>
      <c r="O25" s="353"/>
      <c r="P25" s="353"/>
      <c r="Q25" s="354"/>
      <c r="R25" s="352"/>
      <c r="S25" s="352"/>
      <c r="T25" s="347"/>
      <c r="U25" s="347"/>
      <c r="V25" s="347"/>
      <c r="W25" s="347"/>
      <c r="X25" s="350"/>
      <c r="Y25" s="352"/>
      <c r="Z25" s="355"/>
      <c r="AA25" s="356"/>
      <c r="AB25" s="352"/>
      <c r="AC25" s="352"/>
      <c r="AD25" s="350"/>
      <c r="AE25" s="355"/>
      <c r="AF25" s="355"/>
      <c r="AG25" s="355"/>
      <c r="AH25" s="354"/>
      <c r="AI25" s="354"/>
      <c r="AJ25" s="354"/>
      <c r="AK25" s="352"/>
      <c r="AL25" s="351"/>
      <c r="AM25" s="351"/>
      <c r="AN25" s="351"/>
    </row>
    <row r="26" spans="1:40" s="359" customFormat="1" ht="14.25">
      <c r="A26" s="262"/>
      <c r="B26" s="351"/>
      <c r="C26" s="351"/>
      <c r="D26" s="351"/>
      <c r="E26" s="351"/>
      <c r="F26" s="351"/>
      <c r="G26" s="351"/>
      <c r="H26" s="351"/>
      <c r="I26" s="351"/>
      <c r="J26" s="358"/>
      <c r="K26" s="347"/>
      <c r="L26" s="352"/>
      <c r="M26" s="351"/>
      <c r="N26" s="352"/>
      <c r="O26" s="353"/>
      <c r="P26" s="353"/>
      <c r="Q26" s="354"/>
      <c r="R26" s="352"/>
      <c r="S26" s="352"/>
      <c r="T26" s="347"/>
      <c r="U26" s="347"/>
      <c r="V26" s="347"/>
      <c r="W26" s="347"/>
      <c r="X26" s="350"/>
      <c r="Y26" s="352"/>
      <c r="Z26" s="355"/>
      <c r="AA26" s="356"/>
      <c r="AB26" s="352"/>
      <c r="AC26" s="352"/>
      <c r="AD26" s="350"/>
      <c r="AE26" s="355"/>
      <c r="AF26" s="355"/>
      <c r="AG26" s="355"/>
      <c r="AH26" s="354"/>
      <c r="AI26" s="354"/>
      <c r="AJ26" s="354"/>
      <c r="AK26" s="352"/>
      <c r="AL26" s="351"/>
      <c r="AM26" s="351"/>
      <c r="AN26" s="351"/>
    </row>
    <row r="27" spans="1:40" s="359" customFormat="1" ht="14.25">
      <c r="A27" s="262"/>
      <c r="B27" s="351"/>
      <c r="C27" s="351"/>
      <c r="D27" s="351"/>
      <c r="E27" s="351"/>
      <c r="F27" s="351"/>
      <c r="G27" s="351"/>
      <c r="H27" s="351"/>
      <c r="I27" s="351"/>
      <c r="J27" s="358"/>
      <c r="K27" s="347"/>
      <c r="L27" s="352"/>
      <c r="M27" s="351"/>
      <c r="N27" s="352"/>
      <c r="O27" s="353"/>
      <c r="P27" s="353"/>
      <c r="Q27" s="354"/>
      <c r="R27" s="352"/>
      <c r="S27" s="352"/>
      <c r="T27" s="347"/>
      <c r="U27" s="347"/>
      <c r="V27" s="347"/>
      <c r="W27" s="347"/>
      <c r="X27" s="350"/>
      <c r="Y27" s="352"/>
      <c r="Z27" s="355"/>
      <c r="AA27" s="356"/>
      <c r="AB27" s="352"/>
      <c r="AC27" s="352"/>
      <c r="AD27" s="350"/>
      <c r="AE27" s="355"/>
      <c r="AF27" s="355"/>
      <c r="AG27" s="355"/>
      <c r="AH27" s="354"/>
      <c r="AI27" s="354"/>
      <c r="AJ27" s="354"/>
      <c r="AK27" s="352"/>
      <c r="AL27" s="351"/>
      <c r="AM27" s="351"/>
      <c r="AN27" s="351"/>
    </row>
    <row r="28" spans="1:40" s="359" customFormat="1" ht="14.25">
      <c r="A28" s="262"/>
      <c r="B28" s="351"/>
      <c r="C28" s="351"/>
      <c r="D28" s="351"/>
      <c r="E28" s="351"/>
      <c r="F28" s="351"/>
      <c r="G28" s="351"/>
      <c r="H28" s="351"/>
      <c r="I28" s="351"/>
      <c r="J28" s="358"/>
      <c r="K28" s="347"/>
      <c r="L28" s="352"/>
      <c r="M28" s="351"/>
      <c r="N28" s="352"/>
      <c r="O28" s="353"/>
      <c r="P28" s="353"/>
      <c r="Q28" s="354"/>
      <c r="R28" s="352"/>
      <c r="S28" s="352"/>
      <c r="T28" s="347"/>
      <c r="U28" s="347"/>
      <c r="V28" s="347"/>
      <c r="W28" s="347"/>
      <c r="X28" s="350"/>
      <c r="Y28" s="352"/>
      <c r="Z28" s="355"/>
      <c r="AA28" s="356"/>
      <c r="AB28" s="352"/>
      <c r="AC28" s="352"/>
      <c r="AD28" s="350"/>
      <c r="AE28" s="355"/>
      <c r="AF28" s="355"/>
      <c r="AG28" s="355"/>
      <c r="AH28" s="354"/>
      <c r="AI28" s="354"/>
      <c r="AJ28" s="354"/>
      <c r="AK28" s="352"/>
      <c r="AL28" s="351"/>
      <c r="AM28" s="351"/>
      <c r="AN28" s="351"/>
    </row>
    <row r="29" spans="1:40" s="359" customFormat="1" ht="14.25">
      <c r="A29" s="262"/>
      <c r="B29" s="351"/>
      <c r="C29" s="351"/>
      <c r="D29" s="351"/>
      <c r="E29" s="351"/>
      <c r="F29" s="351"/>
      <c r="G29" s="351"/>
      <c r="H29" s="351"/>
      <c r="I29" s="351"/>
      <c r="J29" s="358"/>
      <c r="K29" s="347"/>
      <c r="L29" s="352"/>
      <c r="M29" s="351"/>
      <c r="N29" s="352"/>
      <c r="O29" s="353"/>
      <c r="P29" s="353"/>
      <c r="Q29" s="354"/>
      <c r="R29" s="352"/>
      <c r="S29" s="352"/>
      <c r="T29" s="347"/>
      <c r="U29" s="347"/>
      <c r="V29" s="347"/>
      <c r="W29" s="347"/>
      <c r="X29" s="350"/>
      <c r="Y29" s="352"/>
      <c r="Z29" s="355"/>
      <c r="AA29" s="356"/>
      <c r="AB29" s="352"/>
      <c r="AC29" s="352"/>
      <c r="AD29" s="350"/>
      <c r="AE29" s="355"/>
      <c r="AF29" s="355"/>
      <c r="AG29" s="355"/>
      <c r="AH29" s="354"/>
      <c r="AI29" s="354"/>
      <c r="AJ29" s="354"/>
      <c r="AK29" s="352"/>
      <c r="AL29" s="351"/>
      <c r="AM29" s="351"/>
      <c r="AN29" s="351"/>
    </row>
    <row r="30" spans="1:40" s="359" customFormat="1" ht="14.25">
      <c r="A30" s="262"/>
      <c r="B30" s="351"/>
      <c r="C30" s="351"/>
      <c r="D30" s="351"/>
      <c r="E30" s="351"/>
      <c r="F30" s="351"/>
      <c r="G30" s="351"/>
      <c r="H30" s="351"/>
      <c r="I30" s="351"/>
      <c r="J30" s="358"/>
      <c r="K30" s="347"/>
      <c r="L30" s="352"/>
      <c r="M30" s="351"/>
      <c r="N30" s="352"/>
      <c r="O30" s="353"/>
      <c r="P30" s="353"/>
      <c r="Q30" s="354"/>
      <c r="R30" s="352"/>
      <c r="S30" s="352"/>
      <c r="T30" s="347"/>
      <c r="U30" s="347"/>
      <c r="V30" s="347"/>
      <c r="W30" s="347"/>
      <c r="X30" s="350"/>
      <c r="Y30" s="352"/>
      <c r="Z30" s="355"/>
      <c r="AA30" s="356"/>
      <c r="AB30" s="352"/>
      <c r="AC30" s="352"/>
      <c r="AD30" s="350"/>
      <c r="AE30" s="355"/>
      <c r="AF30" s="355"/>
      <c r="AG30" s="355"/>
      <c r="AH30" s="354"/>
      <c r="AI30" s="354"/>
      <c r="AJ30" s="354"/>
      <c r="AK30" s="352"/>
      <c r="AL30" s="351"/>
      <c r="AM30" s="351"/>
      <c r="AN30" s="351"/>
    </row>
    <row r="31" spans="1:40" s="359" customFormat="1" ht="14.25">
      <c r="A31" s="262"/>
      <c r="B31" s="351"/>
      <c r="C31" s="351"/>
      <c r="D31" s="351"/>
      <c r="E31" s="351"/>
      <c r="F31" s="351"/>
      <c r="G31" s="351"/>
      <c r="H31" s="351"/>
      <c r="I31" s="351"/>
      <c r="J31" s="358"/>
      <c r="K31" s="347"/>
      <c r="L31" s="352"/>
      <c r="M31" s="351"/>
      <c r="N31" s="352"/>
      <c r="O31" s="353"/>
      <c r="P31" s="353"/>
      <c r="Q31" s="354"/>
      <c r="R31" s="352"/>
      <c r="S31" s="352"/>
      <c r="T31" s="347"/>
      <c r="U31" s="347"/>
      <c r="V31" s="347"/>
      <c r="W31" s="347"/>
      <c r="X31" s="350"/>
      <c r="Y31" s="352"/>
      <c r="Z31" s="355"/>
      <c r="AA31" s="356"/>
      <c r="AB31" s="352"/>
      <c r="AC31" s="352"/>
      <c r="AD31" s="350"/>
      <c r="AE31" s="355"/>
      <c r="AF31" s="355"/>
      <c r="AG31" s="355"/>
      <c r="AH31" s="354"/>
      <c r="AI31" s="354"/>
      <c r="AJ31" s="354"/>
      <c r="AK31" s="352"/>
      <c r="AL31" s="351"/>
      <c r="AM31" s="351"/>
      <c r="AN31" s="351"/>
    </row>
    <row r="32" spans="1:40" s="359" customFormat="1" ht="14.25">
      <c r="A32" s="262"/>
      <c r="B32" s="351"/>
      <c r="C32" s="351"/>
      <c r="D32" s="351"/>
      <c r="E32" s="351"/>
      <c r="F32" s="351"/>
      <c r="G32" s="351"/>
      <c r="H32" s="351"/>
      <c r="I32" s="351"/>
      <c r="J32" s="358"/>
      <c r="K32" s="347"/>
      <c r="L32" s="352"/>
      <c r="M32" s="351"/>
      <c r="N32" s="352"/>
      <c r="O32" s="353"/>
      <c r="P32" s="353"/>
      <c r="Q32" s="354"/>
      <c r="R32" s="352"/>
      <c r="S32" s="352"/>
      <c r="T32" s="347"/>
      <c r="U32" s="347"/>
      <c r="V32" s="347"/>
      <c r="W32" s="347"/>
      <c r="X32" s="350"/>
      <c r="Y32" s="352"/>
      <c r="Z32" s="355"/>
      <c r="AA32" s="356"/>
      <c r="AB32" s="352"/>
      <c r="AC32" s="352"/>
      <c r="AD32" s="350"/>
      <c r="AE32" s="355"/>
      <c r="AF32" s="355"/>
      <c r="AG32" s="355"/>
      <c r="AH32" s="354"/>
      <c r="AI32" s="354"/>
      <c r="AJ32" s="354"/>
      <c r="AK32" s="352"/>
      <c r="AL32" s="351"/>
      <c r="AM32" s="351"/>
      <c r="AN32" s="351"/>
    </row>
    <row r="33" spans="1:40" s="359" customFormat="1" ht="14.25">
      <c r="A33" s="262"/>
      <c r="B33" s="351"/>
      <c r="C33" s="351"/>
      <c r="D33" s="351"/>
      <c r="E33" s="351"/>
      <c r="F33" s="351"/>
      <c r="G33" s="351"/>
      <c r="H33" s="351"/>
      <c r="I33" s="351"/>
      <c r="J33" s="358"/>
      <c r="K33" s="347"/>
      <c r="L33" s="352"/>
      <c r="M33" s="351"/>
      <c r="N33" s="352"/>
      <c r="O33" s="353"/>
      <c r="P33" s="353"/>
      <c r="Q33" s="354"/>
      <c r="R33" s="352"/>
      <c r="S33" s="352"/>
      <c r="T33" s="347"/>
      <c r="U33" s="347"/>
      <c r="V33" s="347"/>
      <c r="W33" s="347"/>
      <c r="X33" s="350"/>
      <c r="Y33" s="352"/>
      <c r="Z33" s="355"/>
      <c r="AA33" s="356"/>
      <c r="AB33" s="352"/>
      <c r="AC33" s="352"/>
      <c r="AD33" s="350"/>
      <c r="AE33" s="355"/>
      <c r="AF33" s="355"/>
      <c r="AG33" s="355"/>
      <c r="AH33" s="354"/>
      <c r="AI33" s="354"/>
      <c r="AJ33" s="354"/>
      <c r="AK33" s="352"/>
      <c r="AL33" s="351"/>
      <c r="AM33" s="351"/>
      <c r="AN33" s="351"/>
    </row>
    <row r="34" spans="1:40" s="359" customFormat="1" ht="14.25">
      <c r="A34" s="262"/>
      <c r="B34" s="351"/>
      <c r="C34" s="351"/>
      <c r="D34" s="351"/>
      <c r="E34" s="351"/>
      <c r="F34" s="351"/>
      <c r="G34" s="351"/>
      <c r="H34" s="351"/>
      <c r="I34" s="351"/>
      <c r="J34" s="358"/>
      <c r="K34" s="347"/>
      <c r="L34" s="352"/>
      <c r="M34" s="351"/>
      <c r="N34" s="352"/>
      <c r="O34" s="353"/>
      <c r="P34" s="353"/>
      <c r="Q34" s="354"/>
      <c r="R34" s="352"/>
      <c r="S34" s="352"/>
      <c r="T34" s="347"/>
      <c r="U34" s="347"/>
      <c r="V34" s="347"/>
      <c r="W34" s="347"/>
      <c r="X34" s="350"/>
      <c r="Y34" s="352"/>
      <c r="Z34" s="355"/>
      <c r="AA34" s="356"/>
      <c r="AB34" s="352"/>
      <c r="AC34" s="352"/>
      <c r="AD34" s="350"/>
      <c r="AE34" s="355"/>
      <c r="AF34" s="355"/>
      <c r="AG34" s="355"/>
      <c r="AH34" s="354"/>
      <c r="AI34" s="354"/>
      <c r="AJ34" s="354"/>
      <c r="AK34" s="352"/>
      <c r="AL34" s="351"/>
      <c r="AM34" s="351"/>
      <c r="AN34" s="351"/>
    </row>
    <row r="35" spans="1:40" s="359" customFormat="1" ht="14.25">
      <c r="A35" s="262"/>
      <c r="B35" s="351"/>
      <c r="C35" s="351"/>
      <c r="D35" s="351"/>
      <c r="E35" s="351"/>
      <c r="F35" s="351"/>
      <c r="G35" s="351"/>
      <c r="H35" s="351"/>
      <c r="I35" s="351"/>
      <c r="J35" s="358"/>
      <c r="K35" s="347"/>
      <c r="L35" s="352"/>
      <c r="M35" s="351"/>
      <c r="N35" s="352"/>
      <c r="O35" s="353"/>
      <c r="P35" s="353"/>
      <c r="Q35" s="354"/>
      <c r="R35" s="352"/>
      <c r="S35" s="352"/>
      <c r="T35" s="347"/>
      <c r="U35" s="347"/>
      <c r="V35" s="347"/>
      <c r="W35" s="347"/>
      <c r="X35" s="350"/>
      <c r="Y35" s="352"/>
      <c r="Z35" s="355"/>
      <c r="AA35" s="356"/>
      <c r="AB35" s="352"/>
      <c r="AC35" s="352"/>
      <c r="AD35" s="350"/>
      <c r="AE35" s="355"/>
      <c r="AF35" s="355"/>
      <c r="AG35" s="355"/>
      <c r="AH35" s="354"/>
      <c r="AI35" s="354"/>
      <c r="AJ35" s="354"/>
      <c r="AK35" s="352"/>
      <c r="AL35" s="351"/>
      <c r="AM35" s="351"/>
      <c r="AN35" s="351"/>
    </row>
    <row r="36" spans="1:40">
      <c r="K36" s="275"/>
      <c r="Q36" s="265"/>
      <c r="T36" s="275"/>
      <c r="U36" s="275"/>
      <c r="V36" s="275"/>
      <c r="W36" s="275"/>
      <c r="Z36" s="349"/>
      <c r="AD36" s="265"/>
      <c r="AE36" s="276"/>
      <c r="AF36" s="276"/>
      <c r="AG36" s="276"/>
    </row>
    <row r="37" spans="1:40">
      <c r="K37" s="275"/>
      <c r="Q37" s="265"/>
      <c r="T37" s="275"/>
      <c r="U37" s="275"/>
      <c r="V37" s="275"/>
      <c r="W37" s="275"/>
      <c r="AD37" s="265"/>
      <c r="AE37" s="276"/>
      <c r="AF37" s="276"/>
      <c r="AG37" s="276"/>
    </row>
    <row r="38" spans="1:40">
      <c r="K38" s="275"/>
      <c r="Q38" s="265"/>
      <c r="T38" s="275"/>
      <c r="U38" s="275"/>
      <c r="V38" s="275"/>
      <c r="W38" s="275"/>
      <c r="AD38" s="265"/>
      <c r="AE38" s="276"/>
      <c r="AF38" s="276"/>
      <c r="AG38" s="276"/>
    </row>
    <row r="39" spans="1:40">
      <c r="K39" s="275"/>
      <c r="Q39" s="265"/>
      <c r="T39" s="275"/>
      <c r="U39" s="275"/>
      <c r="V39" s="275"/>
      <c r="W39" s="275"/>
      <c r="AD39" s="265"/>
      <c r="AE39" s="276"/>
      <c r="AF39" s="276"/>
      <c r="AG39" s="276"/>
    </row>
    <row r="40" spans="1:40">
      <c r="K40" s="275"/>
      <c r="Q40" s="265"/>
      <c r="T40" s="275"/>
      <c r="U40" s="275"/>
      <c r="V40" s="275"/>
      <c r="W40" s="275"/>
      <c r="AD40" s="265"/>
      <c r="AE40" s="276"/>
      <c r="AF40" s="276"/>
      <c r="AG40" s="276"/>
    </row>
    <row r="41" spans="1:40">
      <c r="K41" s="275"/>
      <c r="Q41" s="265"/>
      <c r="T41" s="275"/>
      <c r="U41" s="275"/>
      <c r="V41" s="275"/>
      <c r="W41" s="275"/>
      <c r="AD41" s="265"/>
      <c r="AE41" s="276"/>
      <c r="AF41" s="276"/>
      <c r="AG41" s="276"/>
    </row>
    <row r="42" spans="1:40">
      <c r="K42" s="275"/>
      <c r="Q42" s="265"/>
      <c r="T42" s="275"/>
      <c r="U42" s="275"/>
      <c r="V42" s="275"/>
      <c r="W42" s="275"/>
      <c r="AD42" s="265"/>
      <c r="AE42" s="276"/>
      <c r="AF42" s="276"/>
      <c r="AG42" s="276"/>
    </row>
    <row r="43" spans="1:40">
      <c r="K43" s="275"/>
      <c r="Q43" s="265"/>
      <c r="T43" s="275"/>
      <c r="U43" s="275"/>
      <c r="V43" s="275"/>
      <c r="W43" s="275"/>
      <c r="AD43" s="265"/>
      <c r="AE43" s="276"/>
      <c r="AF43" s="276"/>
      <c r="AG43" s="276"/>
    </row>
    <row r="44" spans="1:40">
      <c r="K44" s="275"/>
      <c r="Q44" s="265"/>
      <c r="T44" s="275"/>
      <c r="U44" s="275"/>
      <c r="V44" s="275"/>
      <c r="W44" s="275"/>
      <c r="AD44" s="265"/>
      <c r="AE44" s="276"/>
      <c r="AF44" s="276"/>
      <c r="AG44" s="276"/>
    </row>
    <row r="45" spans="1:40">
      <c r="K45" s="275"/>
      <c r="Q45" s="265"/>
      <c r="T45" s="275"/>
      <c r="U45" s="275"/>
      <c r="V45" s="275"/>
      <c r="W45" s="275"/>
      <c r="AD45" s="265"/>
      <c r="AE45" s="276"/>
      <c r="AF45" s="276"/>
      <c r="AG45" s="276"/>
    </row>
    <row r="46" spans="1:40">
      <c r="K46" s="275"/>
      <c r="Q46" s="265"/>
      <c r="T46" s="275"/>
      <c r="U46" s="275"/>
      <c r="V46" s="275"/>
      <c r="W46" s="275"/>
      <c r="AD46" s="265"/>
      <c r="AE46" s="276"/>
      <c r="AF46" s="276"/>
      <c r="AG46" s="276"/>
    </row>
    <row r="47" spans="1:40">
      <c r="K47" s="275"/>
      <c r="Q47" s="265"/>
      <c r="T47" s="275"/>
      <c r="U47" s="275"/>
      <c r="V47" s="275"/>
      <c r="W47" s="275"/>
      <c r="AD47" s="265"/>
      <c r="AE47" s="276"/>
      <c r="AF47" s="276"/>
      <c r="AG47" s="276"/>
    </row>
    <row r="48" spans="1:40"/>
    <row r="49"/>
    <row r="50"/>
    <row r="51"/>
    <row r="52"/>
  </sheetData>
  <sheetProtection algorithmName="SHA-512" hashValue="u56G/KsXTBS0I1yCnjgwJoDsJLtZODHJXB+icR299u/RwUJ3XHTE5MW36ZlUqteoTsSv7z4KOcrXdRGz+tE3jw==" saltValue="E/4YWBaUcu5EggPN/vQtVA==" spinCount="100000" sheet="1" objects="1" scenarios="1" insertColumns="0" insertRows="0"/>
  <mergeCells count="1">
    <mergeCell ref="A2:B2"/>
  </mergeCells>
  <phoneticPr fontId="12" type="noConversion"/>
  <conditionalFormatting sqref="B10:I35">
    <cfRule type="containsText" dxfId="3" priority="2" operator="containsText" text="Please fill in data">
      <formula>NOT(ISERROR(SEARCH("Please fill in data",B10)))</formula>
    </cfRule>
  </conditionalFormatting>
  <conditionalFormatting sqref="B9:AN9">
    <cfRule type="cellIs" dxfId="2" priority="5" operator="equal">
      <formula>"Quarterly"</formula>
    </cfRule>
  </conditionalFormatting>
  <conditionalFormatting sqref="K10:AN35">
    <cfRule type="containsText" dxfId="1" priority="15" operator="containsText" text="Please fill in data">
      <formula>NOT(ISERROR(SEARCH("Please fill in data",K10)))</formula>
    </cfRule>
  </conditionalFormatting>
  <conditionalFormatting sqref="AL30:AN35">
    <cfRule type="containsText" dxfId="0" priority="1" operator="containsText" text="Please fill in data">
      <formula>NOT(ISERROR(SEARCH("Please fill in data",AL30)))</formula>
    </cfRule>
  </conditionalFormatting>
  <dataValidations count="5">
    <dataValidation type="decimal" operator="greaterThanOrEqual" allowBlank="1" showInputMessage="1" showErrorMessage="1" errorTitle="Percentage" error="Only positive percentages are allowed." sqref="X10:X35 Q33:Q34 Q10:Q11 T33:W34 K10:K35 T10:W11 AD10:AD35" xr:uid="{E604ED22-5A09-4B46-89B1-A64F52F56879}">
      <formula1>0</formula1>
    </dataValidation>
    <dataValidation operator="greaterThanOrEqual" allowBlank="1" showInputMessage="1" showErrorMessage="1" errorTitle="Percentage" error="Only positive percentages are allowed." sqref="O10:P35" xr:uid="{CA7162A8-0080-43F0-82AE-DE78C94F34C6}"/>
    <dataValidation type="list" allowBlank="1" showInputMessage="1" showErrorMessage="1" sqref="AA10:AA35" xr:uid="{33F270EA-71CC-4B00-9EEA-A5249C85D2D3}">
      <formula1>"External, Internal"</formula1>
    </dataValidation>
    <dataValidation type="textLength" operator="greaterThanOrEqual" allowBlank="1" showInputMessage="1" showErrorMessage="1" errorTitle="Percentage" error="Only positive percentages are allowed." sqref="B10:B35 D10:I35 M10:M35 AL10:AN35" xr:uid="{AA077894-DDDE-42E1-8123-3AFF8A02981E}">
      <formula1>0</formula1>
    </dataValidation>
    <dataValidation type="whole" operator="greaterThanOrEqual" allowBlank="1" showInputMessage="1" showErrorMessage="1" errorTitle="Percentage" error="Only positive percentages are allowed." sqref="C10:C35" xr:uid="{EC20A9B1-B1A7-4DA1-9AB4-34218C0D3E2B}">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26ED7F9-B908-44BE-8E5B-2982A23A1B5E}">
          <x14:formula1>
            <xm:f>Tables!$AI$2:$AI$241</xm:f>
          </x14:formula1>
          <xm:sqref>J10:J35</xm:sqref>
        </x14:dataValidation>
        <x14:dataValidation type="list" operator="greaterThanOrEqual" allowBlank="1" showInputMessage="1" showErrorMessage="1" errorTitle="Percentage" error="Only positive percentages are allowed." xr:uid="{FB0D4A9B-F20F-4774-84BE-CE4E2A140988}">
          <x14:formula1>
            <xm:f>Tables!$AX$2:$AX$15</xm:f>
          </x14:formula1>
          <xm:sqref>L10:L35</xm:sqref>
        </x14:dataValidation>
        <x14:dataValidation type="list" operator="greaterThanOrEqual" allowBlank="1" showInputMessage="1" showErrorMessage="1" errorTitle="Percentage" error="Only positive percentages are allowed." xr:uid="{CDADBB78-573E-4A88-B776-37C1AE57CA82}">
          <x14:formula1>
            <xm:f>Tables!$AZ$2:$AZ$9</xm:f>
          </x14:formula1>
          <xm:sqref>N10:N35</xm:sqref>
        </x14:dataValidation>
        <x14:dataValidation type="list" operator="greaterThanOrEqual" allowBlank="1" showInputMessage="1" showErrorMessage="1" errorTitle="Percentage" error="Only positive percentages are allowed." xr:uid="{772DA34A-CC9E-4E70-BB61-69C28859E1A8}">
          <x14:formula1>
            <xm:f>Tables!$BB$2:$BB$3</xm:f>
          </x14:formula1>
          <xm:sqref>R10:R35</xm:sqref>
        </x14:dataValidation>
        <x14:dataValidation type="list" operator="greaterThanOrEqual" allowBlank="1" showInputMessage="1" showErrorMessage="1" errorTitle="Percentage" error="Only positive percentages are allowed." xr:uid="{D67F7D7E-7455-47DF-B2C5-0016D443CB98}">
          <x14:formula1>
            <xm:f>Tables!$AX$18:$AX$20</xm:f>
          </x14:formula1>
          <xm:sqref>S10:S35</xm:sqref>
        </x14:dataValidation>
        <x14:dataValidation type="list" operator="greaterThanOrEqual" allowBlank="1" showInputMessage="1" showErrorMessage="1" errorTitle="Percentage" error="Only positive percentages are allowed." xr:uid="{12E82C3B-AE03-496A-BA97-05A353C2D477}">
          <x14:formula1>
            <xm:f>Tables!$AX$24:$AX$25</xm:f>
          </x14:formula1>
          <xm:sqref>Y10:Y35</xm:sqref>
        </x14:dataValidation>
        <x14:dataValidation type="list" allowBlank="1" showInputMessage="1" showErrorMessage="1" xr:uid="{DE5BDD53-9825-4E89-8FD0-B7D1C5CD518E}">
          <x14:formula1>
            <xm:f>Tables!$AX$28:$AX$32</xm:f>
          </x14:formula1>
          <xm:sqref>AB10:AB35</xm:sqref>
        </x14:dataValidation>
        <x14:dataValidation type="list" allowBlank="1" showInputMessage="1" showErrorMessage="1" xr:uid="{C128C035-5A28-4616-A5CC-E062E76C49D2}">
          <x14:formula1>
            <xm:f>Tables!$AX$35:$AX$36</xm:f>
          </x14:formula1>
          <xm:sqref>AC10:AC35</xm:sqref>
        </x14:dataValidation>
        <x14:dataValidation type="list" allowBlank="1" showInputMessage="1" showErrorMessage="1" xr:uid="{F3826102-42AC-42BF-A1AD-A13C3F3EB1DB}">
          <x14:formula1>
            <xm:f>Tables!$I$2:$I$36</xm:f>
          </x14:formula1>
          <xm:sqref>AK10:AK35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41DF-8105-4AA0-8D49-98FB61BEBCDD}">
  <sheetPr codeName="Sheet5">
    <tabColor rgb="FFCFEDF7"/>
  </sheetPr>
  <dimension ref="A1:H83"/>
  <sheetViews>
    <sheetView showGridLines="0" topLeftCell="A48" zoomScale="90" zoomScaleNormal="90" workbookViewId="0">
      <selection activeCell="E53" sqref="E53"/>
    </sheetView>
  </sheetViews>
  <sheetFormatPr defaultColWidth="0" defaultRowHeight="12.75" customHeight="1" zeroHeight="1"/>
  <cols>
    <col min="1" max="1" width="7.5703125" customWidth="1"/>
    <col min="2" max="2" width="7.85546875" customWidth="1"/>
    <col min="3" max="3" width="23.5703125" customWidth="1"/>
    <col min="4" max="4" width="23.28515625" bestFit="1" customWidth="1"/>
    <col min="5" max="5" width="85.7109375" customWidth="1"/>
    <col min="6" max="6" width="29" customWidth="1"/>
    <col min="7" max="7" width="5.140625" customWidth="1"/>
    <col min="8" max="8" width="15.85546875" customWidth="1"/>
    <col min="9" max="16384" width="9.140625" hidden="1"/>
  </cols>
  <sheetData>
    <row r="1" spans="2:8" ht="15">
      <c r="C1" s="231"/>
      <c r="D1" s="231"/>
      <c r="E1" s="231"/>
      <c r="F1" s="231"/>
      <c r="H1" s="231"/>
    </row>
    <row r="2" spans="2:8" ht="31.5">
      <c r="C2" s="297" t="s">
        <v>1235</v>
      </c>
      <c r="D2" s="231"/>
      <c r="E2" s="231"/>
      <c r="F2" s="231"/>
      <c r="H2" s="231"/>
    </row>
    <row r="3" spans="2:8" ht="15.75">
      <c r="C3" s="167" t="str">
        <f>Tables!L2</f>
        <v>Version 4.0 / Currency: Not specified</v>
      </c>
      <c r="D3" s="231"/>
      <c r="E3" s="231"/>
      <c r="F3" s="231"/>
      <c r="H3" s="231"/>
    </row>
    <row r="4" spans="2:8" ht="15">
      <c r="D4" s="231"/>
      <c r="E4" s="231"/>
      <c r="F4" s="231"/>
      <c r="H4" s="231"/>
    </row>
    <row r="5" spans="2:8" ht="25.5">
      <c r="B5" s="294" t="s">
        <v>3053</v>
      </c>
      <c r="C5" s="294" t="s">
        <v>1161</v>
      </c>
      <c r="D5" s="258" t="s">
        <v>1196</v>
      </c>
      <c r="E5" s="258" t="s">
        <v>1236</v>
      </c>
      <c r="F5" s="258" t="s">
        <v>2530</v>
      </c>
    </row>
    <row r="6" spans="2:8" ht="42.75">
      <c r="B6" s="295" t="s">
        <v>2927</v>
      </c>
      <c r="C6" s="295" t="s">
        <v>1162</v>
      </c>
      <c r="D6" s="261" t="s">
        <v>1197</v>
      </c>
      <c r="E6" s="296" t="s">
        <v>1237</v>
      </c>
      <c r="F6" s="303" t="s">
        <v>1238</v>
      </c>
    </row>
    <row r="7" spans="2:8" ht="42.75">
      <c r="B7" s="295" t="s">
        <v>2961</v>
      </c>
      <c r="C7" s="295" t="s">
        <v>1163</v>
      </c>
      <c r="D7" s="261" t="s">
        <v>2429</v>
      </c>
      <c r="E7" s="296" t="s">
        <v>2454</v>
      </c>
      <c r="F7" s="303"/>
    </row>
    <row r="8" spans="2:8" ht="42.75">
      <c r="B8" s="295" t="s">
        <v>2962</v>
      </c>
      <c r="C8" s="295" t="s">
        <v>1164</v>
      </c>
      <c r="D8" s="261" t="s">
        <v>2430</v>
      </c>
      <c r="E8" s="296" t="s">
        <v>2455</v>
      </c>
      <c r="F8" s="303"/>
    </row>
    <row r="9" spans="2:8" ht="28.5">
      <c r="B9" s="260" t="s">
        <v>2928</v>
      </c>
      <c r="C9" s="295" t="s">
        <v>1165</v>
      </c>
      <c r="D9" s="261" t="s">
        <v>1198</v>
      </c>
      <c r="E9" s="296" t="s">
        <v>1239</v>
      </c>
      <c r="F9" s="303" t="s">
        <v>1238</v>
      </c>
    </row>
    <row r="10" spans="2:8" ht="28.5">
      <c r="B10" s="260" t="s">
        <v>2929</v>
      </c>
      <c r="C10" s="295" t="s">
        <v>1166</v>
      </c>
      <c r="D10" s="261" t="s">
        <v>1199</v>
      </c>
      <c r="E10" s="296" t="s">
        <v>1240</v>
      </c>
      <c r="F10" s="303" t="s">
        <v>1238</v>
      </c>
    </row>
    <row r="11" spans="2:8" ht="28.5">
      <c r="B11" s="260" t="s">
        <v>2930</v>
      </c>
      <c r="C11" s="295" t="s">
        <v>1167</v>
      </c>
      <c r="D11" s="261" t="s">
        <v>1200</v>
      </c>
      <c r="E11" s="296" t="s">
        <v>1241</v>
      </c>
      <c r="F11" s="303" t="s">
        <v>1238</v>
      </c>
    </row>
    <row r="12" spans="2:8" ht="28.5">
      <c r="B12" s="260" t="s">
        <v>2931</v>
      </c>
      <c r="C12" s="295" t="s">
        <v>1168</v>
      </c>
      <c r="D12" s="261" t="s">
        <v>1201</v>
      </c>
      <c r="E12" s="296" t="s">
        <v>1242</v>
      </c>
      <c r="F12" s="303" t="s">
        <v>1238</v>
      </c>
    </row>
    <row r="13" spans="2:8" ht="28.5">
      <c r="B13" s="260" t="s">
        <v>2932</v>
      </c>
      <c r="C13" s="295" t="s">
        <v>1169</v>
      </c>
      <c r="D13" s="261" t="s">
        <v>1202</v>
      </c>
      <c r="E13" s="296" t="s">
        <v>1243</v>
      </c>
      <c r="F13" s="303" t="s">
        <v>1238</v>
      </c>
    </row>
    <row r="14" spans="2:8" ht="28.5">
      <c r="B14" s="260" t="s">
        <v>2933</v>
      </c>
      <c r="C14" s="295" t="s">
        <v>1170</v>
      </c>
      <c r="D14" s="261" t="s">
        <v>1203</v>
      </c>
      <c r="E14" s="296" t="s">
        <v>1244</v>
      </c>
      <c r="F14" s="303" t="s">
        <v>1238</v>
      </c>
    </row>
    <row r="15" spans="2:8" ht="51">
      <c r="B15" s="260" t="s">
        <v>2934</v>
      </c>
      <c r="C15" s="295" t="s">
        <v>1171</v>
      </c>
      <c r="D15" s="261" t="s">
        <v>1204</v>
      </c>
      <c r="E15" s="296" t="s">
        <v>1245</v>
      </c>
      <c r="F15" s="303" t="s">
        <v>1238</v>
      </c>
    </row>
    <row r="16" spans="2:8" ht="51">
      <c r="B16" s="260" t="s">
        <v>2935</v>
      </c>
      <c r="C16" s="295" t="s">
        <v>1172</v>
      </c>
      <c r="D16" s="261" t="s">
        <v>1205</v>
      </c>
      <c r="E16" s="296" t="s">
        <v>1246</v>
      </c>
      <c r="F16" s="303" t="s">
        <v>1238</v>
      </c>
    </row>
    <row r="17" spans="2:6" ht="76.5">
      <c r="B17" s="260" t="s">
        <v>2963</v>
      </c>
      <c r="C17" s="295" t="s">
        <v>3025</v>
      </c>
      <c r="D17" s="261" t="s">
        <v>3039</v>
      </c>
      <c r="E17" s="296" t="s">
        <v>2523</v>
      </c>
      <c r="F17" s="303"/>
    </row>
    <row r="18" spans="2:6" ht="63.75">
      <c r="B18" s="260" t="s">
        <v>2964</v>
      </c>
      <c r="C18" s="295" t="s">
        <v>3026</v>
      </c>
      <c r="D18" s="261" t="s">
        <v>3040</v>
      </c>
      <c r="E18" s="296" t="s">
        <v>2433</v>
      </c>
      <c r="F18" s="303"/>
    </row>
    <row r="19" spans="2:6" ht="71.25">
      <c r="B19" s="260" t="s">
        <v>2965</v>
      </c>
      <c r="C19" s="295" t="s">
        <v>3027</v>
      </c>
      <c r="D19" s="261" t="s">
        <v>3041</v>
      </c>
      <c r="E19" s="296" t="s">
        <v>2524</v>
      </c>
      <c r="F19" s="303"/>
    </row>
    <row r="20" spans="2:6" ht="63.75">
      <c r="B20" s="260" t="s">
        <v>2966</v>
      </c>
      <c r="C20" s="295" t="s">
        <v>3028</v>
      </c>
      <c r="D20" s="261" t="s">
        <v>3042</v>
      </c>
      <c r="E20" s="296" t="s">
        <v>2434</v>
      </c>
      <c r="F20" s="303"/>
    </row>
    <row r="21" spans="2:6" ht="57">
      <c r="B21" s="260" t="s">
        <v>2967</v>
      </c>
      <c r="C21" s="295" t="s">
        <v>3029</v>
      </c>
      <c r="D21" s="261" t="s">
        <v>3043</v>
      </c>
      <c r="E21" s="296" t="s">
        <v>2439</v>
      </c>
      <c r="F21" s="303"/>
    </row>
    <row r="22" spans="2:6" ht="57">
      <c r="B22" s="260" t="s">
        <v>2968</v>
      </c>
      <c r="C22" s="295" t="s">
        <v>3030</v>
      </c>
      <c r="D22" s="261" t="s">
        <v>3044</v>
      </c>
      <c r="E22" s="296" t="s">
        <v>2435</v>
      </c>
      <c r="F22" s="303"/>
    </row>
    <row r="23" spans="2:6" ht="76.5">
      <c r="B23" s="260" t="s">
        <v>2969</v>
      </c>
      <c r="C23" s="295" t="s">
        <v>3031</v>
      </c>
      <c r="D23" s="261" t="s">
        <v>3045</v>
      </c>
      <c r="E23" s="296" t="s">
        <v>2436</v>
      </c>
      <c r="F23" s="303"/>
    </row>
    <row r="24" spans="2:6" ht="76.5">
      <c r="B24" s="260" t="s">
        <v>2970</v>
      </c>
      <c r="C24" s="295" t="s">
        <v>3032</v>
      </c>
      <c r="D24" s="261" t="s">
        <v>3046</v>
      </c>
      <c r="E24" s="296" t="s">
        <v>2525</v>
      </c>
      <c r="F24" s="303"/>
    </row>
    <row r="25" spans="2:6" ht="89.25">
      <c r="B25" s="260" t="s">
        <v>2971</v>
      </c>
      <c r="C25" s="295" t="s">
        <v>3033</v>
      </c>
      <c r="D25" s="261" t="s">
        <v>3047</v>
      </c>
      <c r="E25" s="296" t="s">
        <v>2437</v>
      </c>
      <c r="F25" s="303"/>
    </row>
    <row r="26" spans="2:6" ht="63.75">
      <c r="B26" s="260" t="s">
        <v>2972</v>
      </c>
      <c r="C26" s="295" t="s">
        <v>3034</v>
      </c>
      <c r="D26" s="261" t="s">
        <v>3048</v>
      </c>
      <c r="E26" s="296" t="s">
        <v>2526</v>
      </c>
      <c r="F26" s="303"/>
    </row>
    <row r="27" spans="2:6" ht="89.25">
      <c r="B27" s="260" t="s">
        <v>2973</v>
      </c>
      <c r="C27" s="295" t="s">
        <v>3035</v>
      </c>
      <c r="D27" s="261" t="s">
        <v>3049</v>
      </c>
      <c r="E27" s="296" t="s">
        <v>2438</v>
      </c>
      <c r="F27" s="303"/>
    </row>
    <row r="28" spans="2:6" ht="63.75">
      <c r="B28" s="260" t="s">
        <v>2974</v>
      </c>
      <c r="C28" s="295" t="s">
        <v>3036</v>
      </c>
      <c r="D28" s="261" t="s">
        <v>3050</v>
      </c>
      <c r="E28" s="296" t="s">
        <v>2527</v>
      </c>
      <c r="F28" s="303"/>
    </row>
    <row r="29" spans="2:6" ht="76.5">
      <c r="B29" s="260" t="s">
        <v>2975</v>
      </c>
      <c r="C29" s="295" t="s">
        <v>3037</v>
      </c>
      <c r="D29" s="261" t="s">
        <v>3051</v>
      </c>
      <c r="E29" s="296" t="s">
        <v>2440</v>
      </c>
      <c r="F29" s="303"/>
    </row>
    <row r="30" spans="2:6" ht="57">
      <c r="B30" s="260" t="s">
        <v>2963</v>
      </c>
      <c r="C30" s="295" t="s">
        <v>3038</v>
      </c>
      <c r="D30" s="261" t="s">
        <v>3052</v>
      </c>
      <c r="E30" s="296" t="s">
        <v>2441</v>
      </c>
      <c r="F30" s="303"/>
    </row>
    <row r="31" spans="2:6" ht="42.75">
      <c r="B31" s="260" t="s">
        <v>2936</v>
      </c>
      <c r="C31" s="295" t="s">
        <v>1173</v>
      </c>
      <c r="D31" s="261" t="s">
        <v>1206</v>
      </c>
      <c r="E31" s="296" t="s">
        <v>1247</v>
      </c>
      <c r="F31" s="303" t="s">
        <v>1238</v>
      </c>
    </row>
    <row r="32" spans="2:6" ht="42.75">
      <c r="B32" s="260" t="s">
        <v>2937</v>
      </c>
      <c r="C32" s="295" t="s">
        <v>1174</v>
      </c>
      <c r="D32" s="261" t="s">
        <v>1207</v>
      </c>
      <c r="E32" s="296" t="s">
        <v>1248</v>
      </c>
      <c r="F32" s="303" t="s">
        <v>1238</v>
      </c>
    </row>
    <row r="33" spans="2:6" ht="57">
      <c r="B33" s="260" t="s">
        <v>2938</v>
      </c>
      <c r="C33" s="295" t="s">
        <v>1175</v>
      </c>
      <c r="D33" s="261" t="s">
        <v>1208</v>
      </c>
      <c r="E33" s="296" t="s">
        <v>1249</v>
      </c>
      <c r="F33" s="303" t="s">
        <v>1238</v>
      </c>
    </row>
    <row r="34" spans="2:6" ht="42.75">
      <c r="B34" s="260" t="s">
        <v>2976</v>
      </c>
      <c r="C34" s="295" t="s">
        <v>1176</v>
      </c>
      <c r="D34" s="261" t="str">
        <f>'Asset Level Data'!P8</f>
        <v>Acquisition date</v>
      </c>
      <c r="E34" s="296" t="s">
        <v>2495</v>
      </c>
      <c r="F34" s="303"/>
    </row>
    <row r="35" spans="2:6" ht="71.25">
      <c r="B35" s="260" t="s">
        <v>2939</v>
      </c>
      <c r="C35" s="295" t="s">
        <v>1177</v>
      </c>
      <c r="D35" s="261" t="s">
        <v>1209</v>
      </c>
      <c r="E35" s="296" t="s">
        <v>1250</v>
      </c>
      <c r="F35" s="303" t="s">
        <v>1238</v>
      </c>
    </row>
    <row r="36" spans="2:6" ht="42.75">
      <c r="B36" s="260" t="s">
        <v>2940</v>
      </c>
      <c r="C36" s="295" t="s">
        <v>1178</v>
      </c>
      <c r="D36" s="261" t="s">
        <v>1210</v>
      </c>
      <c r="E36" s="296" t="s">
        <v>1251</v>
      </c>
      <c r="F36" s="303" t="s">
        <v>1238</v>
      </c>
    </row>
    <row r="37" spans="2:6" ht="57">
      <c r="B37" s="260" t="s">
        <v>2941</v>
      </c>
      <c r="C37" s="295" t="s">
        <v>1179</v>
      </c>
      <c r="D37" s="261" t="s">
        <v>1211</v>
      </c>
      <c r="E37" s="296" t="s">
        <v>1252</v>
      </c>
      <c r="F37" s="303" t="s">
        <v>1238</v>
      </c>
    </row>
    <row r="38" spans="2:6" ht="42.75">
      <c r="B38" s="260" t="s">
        <v>2942</v>
      </c>
      <c r="C38" s="295" t="s">
        <v>3022</v>
      </c>
      <c r="D38" s="261" t="s">
        <v>1212</v>
      </c>
      <c r="E38" s="296" t="s">
        <v>1253</v>
      </c>
      <c r="F38" s="303" t="s">
        <v>1238</v>
      </c>
    </row>
    <row r="39" spans="2:6" ht="42.75">
      <c r="B39" s="260" t="s">
        <v>2943</v>
      </c>
      <c r="C39" s="295" t="s">
        <v>3023</v>
      </c>
      <c r="D39" s="261" t="s">
        <v>1213</v>
      </c>
      <c r="E39" s="296" t="s">
        <v>1254</v>
      </c>
      <c r="F39" s="303" t="s">
        <v>1238</v>
      </c>
    </row>
    <row r="40" spans="2:6" ht="42.75">
      <c r="B40" s="260" t="s">
        <v>2944</v>
      </c>
      <c r="C40" s="295" t="s">
        <v>3024</v>
      </c>
      <c r="D40" s="261" t="s">
        <v>1214</v>
      </c>
      <c r="E40" s="296" t="s">
        <v>1255</v>
      </c>
      <c r="F40" s="303" t="s">
        <v>1238</v>
      </c>
    </row>
    <row r="41" spans="2:6" ht="42.75">
      <c r="B41" s="260" t="s">
        <v>2945</v>
      </c>
      <c r="C41" s="260" t="s">
        <v>1180</v>
      </c>
      <c r="D41" s="261" t="s">
        <v>2453</v>
      </c>
      <c r="E41" s="296" t="s">
        <v>1256</v>
      </c>
      <c r="F41" s="303" t="s">
        <v>1238</v>
      </c>
    </row>
    <row r="42" spans="2:6" ht="42.75">
      <c r="B42" s="260" t="s">
        <v>2946</v>
      </c>
      <c r="C42" s="260" t="s">
        <v>1181</v>
      </c>
      <c r="D42" s="261" t="s">
        <v>1215</v>
      </c>
      <c r="E42" s="296" t="s">
        <v>1257</v>
      </c>
      <c r="F42" s="303" t="s">
        <v>1238</v>
      </c>
    </row>
    <row r="43" spans="2:6" ht="42.75">
      <c r="B43" s="260" t="s">
        <v>2947</v>
      </c>
      <c r="C43" s="260" t="s">
        <v>1182</v>
      </c>
      <c r="D43" s="261" t="s">
        <v>1216</v>
      </c>
      <c r="E43" s="296" t="s">
        <v>1258</v>
      </c>
      <c r="F43" s="303" t="s">
        <v>1238</v>
      </c>
    </row>
    <row r="44" spans="2:6" ht="57">
      <c r="B44" s="260" t="s">
        <v>2948</v>
      </c>
      <c r="C44" s="260" t="s">
        <v>1183</v>
      </c>
      <c r="D44" s="261" t="s">
        <v>1217</v>
      </c>
      <c r="E44" s="296" t="s">
        <v>1259</v>
      </c>
      <c r="F44" s="303" t="s">
        <v>1238</v>
      </c>
    </row>
    <row r="45" spans="2:6" ht="57">
      <c r="B45" s="260" t="s">
        <v>2977</v>
      </c>
      <c r="C45" s="260" t="s">
        <v>2492</v>
      </c>
      <c r="D45" s="261" t="str">
        <f>'Asset Level Data'!AA8</f>
        <v>External / internally valued</v>
      </c>
      <c r="E45" s="296" t="s">
        <v>2519</v>
      </c>
      <c r="F45" s="303"/>
    </row>
    <row r="46" spans="2:6" ht="42.75">
      <c r="B46" s="260" t="s">
        <v>2949</v>
      </c>
      <c r="C46" s="260" t="s">
        <v>1184</v>
      </c>
      <c r="D46" s="261" t="s">
        <v>1218</v>
      </c>
      <c r="E46" s="296" t="s">
        <v>1260</v>
      </c>
      <c r="F46" s="303" t="s">
        <v>1238</v>
      </c>
    </row>
    <row r="47" spans="2:6" ht="71.25">
      <c r="B47" s="260" t="s">
        <v>2950</v>
      </c>
      <c r="C47" s="260" t="s">
        <v>1185</v>
      </c>
      <c r="D47" s="261" t="s">
        <v>1219</v>
      </c>
      <c r="E47" s="296" t="s">
        <v>1261</v>
      </c>
      <c r="F47" s="296"/>
    </row>
    <row r="48" spans="2:6" ht="57">
      <c r="B48" s="260" t="s">
        <v>2951</v>
      </c>
      <c r="C48" s="260" t="s">
        <v>1186</v>
      </c>
      <c r="D48" s="261" t="s">
        <v>1220</v>
      </c>
      <c r="E48" s="296" t="s">
        <v>1262</v>
      </c>
      <c r="F48" s="296"/>
    </row>
    <row r="49" spans="2:6" ht="57">
      <c r="B49" s="260" t="s">
        <v>2952</v>
      </c>
      <c r="C49" s="260" t="s">
        <v>1187</v>
      </c>
      <c r="D49" s="261" t="s">
        <v>1221</v>
      </c>
      <c r="E49" s="296" t="s">
        <v>1263</v>
      </c>
      <c r="F49" s="303" t="s">
        <v>1238</v>
      </c>
    </row>
    <row r="50" spans="2:6" ht="57">
      <c r="B50" s="260" t="s">
        <v>2953</v>
      </c>
      <c r="C50" s="260" t="s">
        <v>1188</v>
      </c>
      <c r="D50" s="261" t="s">
        <v>1222</v>
      </c>
      <c r="E50" s="296" t="s">
        <v>1264</v>
      </c>
      <c r="F50" s="303" t="s">
        <v>1238</v>
      </c>
    </row>
    <row r="51" spans="2:6" ht="102">
      <c r="B51" s="260" t="s">
        <v>2978</v>
      </c>
      <c r="C51" s="260" t="s">
        <v>2496</v>
      </c>
      <c r="D51" s="261" t="str">
        <f>'Asset Level Data'!AG8</f>
        <v>Net operating income (NOI)</v>
      </c>
      <c r="E51" s="296" t="s">
        <v>2498</v>
      </c>
      <c r="F51" s="303"/>
    </row>
    <row r="52" spans="2:6" ht="63.75">
      <c r="B52" s="260" t="s">
        <v>2954</v>
      </c>
      <c r="C52" s="260" t="s">
        <v>1189</v>
      </c>
      <c r="D52" s="261" t="s">
        <v>1223</v>
      </c>
      <c r="E52" s="296" t="s">
        <v>2528</v>
      </c>
      <c r="F52" s="296"/>
    </row>
    <row r="53" spans="2:6" ht="42.75">
      <c r="B53" s="260" t="s">
        <v>2955</v>
      </c>
      <c r="C53" s="260" t="s">
        <v>1190</v>
      </c>
      <c r="D53" s="261" t="s">
        <v>1224</v>
      </c>
      <c r="E53" s="296" t="s">
        <v>3061</v>
      </c>
      <c r="F53" s="296"/>
    </row>
    <row r="54" spans="2:6" ht="42.75">
      <c r="B54" s="260" t="s">
        <v>2956</v>
      </c>
      <c r="C54" s="260" t="s">
        <v>1191</v>
      </c>
      <c r="D54" s="261" t="s">
        <v>1225</v>
      </c>
      <c r="E54" s="296" t="s">
        <v>2518</v>
      </c>
      <c r="F54" s="296"/>
    </row>
    <row r="55" spans="2:6" ht="28.5">
      <c r="B55" s="260" t="s">
        <v>2957</v>
      </c>
      <c r="C55" s="260" t="s">
        <v>1192</v>
      </c>
      <c r="D55" s="261" t="s">
        <v>1226</v>
      </c>
      <c r="E55" s="296" t="s">
        <v>1265</v>
      </c>
      <c r="F55" s="303" t="s">
        <v>1238</v>
      </c>
    </row>
    <row r="56" spans="2:6" ht="57">
      <c r="B56" s="260" t="s">
        <v>2958</v>
      </c>
      <c r="C56" s="260" t="s">
        <v>1193</v>
      </c>
      <c r="D56" s="261" t="s">
        <v>1227</v>
      </c>
      <c r="E56" s="296"/>
      <c r="F56" s="296"/>
    </row>
    <row r="57" spans="2:6" ht="57">
      <c r="B57" s="260" t="s">
        <v>2959</v>
      </c>
      <c r="C57" s="260" t="s">
        <v>1194</v>
      </c>
      <c r="D57" s="261" t="s">
        <v>1227</v>
      </c>
      <c r="E57" s="296"/>
      <c r="F57" s="296"/>
    </row>
    <row r="58" spans="2:6" ht="57">
      <c r="B58" s="260" t="s">
        <v>2960</v>
      </c>
      <c r="C58" s="260" t="s">
        <v>1195</v>
      </c>
      <c r="D58" s="261" t="s">
        <v>1227</v>
      </c>
      <c r="E58" s="296"/>
      <c r="F58" s="296"/>
    </row>
    <row r="59" spans="2:6" ht="12.75" customHeight="1"/>
    <row r="60" spans="2:6" ht="12.75" customHeight="1"/>
    <row r="61" spans="2:6" ht="12.75" customHeight="1"/>
    <row r="62" spans="2:6" ht="12.75" customHeight="1"/>
    <row r="63" spans="2:6" ht="12.75" customHeight="1"/>
    <row r="64" spans="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sheetData>
  <sheetProtection algorithmName="SHA-512" hashValue="V0Bv/2sdxkI3DQa3Emrs/w7r/u7sazf2BgngTNZt3R66U3nTJ6CyIaO2DraslWqf+ns6itLxh1REgAFwPXIHIw==" saltValue="FBv8aw6XGvHDTt7VfMsF8Q==" spinCount="100000" sheet="1" objects="1" scenarios="1"/>
  <phoneticPr fontId="1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1"/>
    <pageSetUpPr fitToPage="1"/>
  </sheetPr>
  <dimension ref="A1:BB241"/>
  <sheetViews>
    <sheetView showGridLines="0" showRowColHeaders="0" showZeros="0" topLeftCell="S1" zoomScaleNormal="100" workbookViewId="0">
      <pane ySplit="1" topLeftCell="A2" activePane="bottomLeft" state="frozen"/>
      <selection activeCell="FP10" sqref="FP10"/>
      <selection pane="bottomLeft" activeCell="AI2" sqref="AI2"/>
    </sheetView>
  </sheetViews>
  <sheetFormatPr defaultColWidth="9.140625" defaultRowHeight="11.25"/>
  <cols>
    <col min="1" max="1" width="31.7109375" style="27" customWidth="1"/>
    <col min="2" max="2" width="1.5703125" style="27" customWidth="1"/>
    <col min="3" max="3" width="14.28515625" style="27" bestFit="1" customWidth="1"/>
    <col min="4" max="4" width="1.42578125" style="27" customWidth="1"/>
    <col min="5" max="5" width="3.85546875" style="27" bestFit="1" customWidth="1"/>
    <col min="6" max="6" width="11.42578125" style="27" bestFit="1" customWidth="1"/>
    <col min="7" max="7" width="2.7109375" style="27" customWidth="1"/>
    <col min="8" max="8" width="26.85546875" style="27" bestFit="1" customWidth="1"/>
    <col min="9" max="9" width="4.5703125" style="27" bestFit="1" customWidth="1"/>
    <col min="10" max="10" width="2.7109375" style="27" customWidth="1"/>
    <col min="11" max="11" width="4.140625" style="27" customWidth="1"/>
    <col min="12" max="12" width="36.42578125" style="27" customWidth="1"/>
    <col min="13" max="13" width="2.7109375" style="27" customWidth="1"/>
    <col min="14" max="14" width="4" style="27" customWidth="1"/>
    <col min="15" max="15" width="15.7109375" style="27" customWidth="1"/>
    <col min="16" max="17" width="16.5703125" style="27" customWidth="1"/>
    <col min="18" max="18" width="2" style="27" customWidth="1"/>
    <col min="19" max="19" width="33.42578125" style="27" customWidth="1"/>
    <col min="20" max="20" width="13.42578125" style="27" customWidth="1"/>
    <col min="21" max="21" width="2.7109375" style="27" customWidth="1"/>
    <col min="22" max="22" width="5.7109375" style="34" customWidth="1"/>
    <col min="23" max="23" width="13.28515625" style="27" customWidth="1"/>
    <col min="24" max="24" width="2.28515625" style="27" customWidth="1"/>
    <col min="25" max="25" width="14.85546875" style="27" customWidth="1"/>
    <col min="26" max="26" width="3.28515625" style="27" customWidth="1"/>
    <col min="27" max="27" width="7.7109375" style="27" customWidth="1"/>
    <col min="28" max="28" width="13.28515625" style="27" customWidth="1"/>
    <col min="29" max="29" width="2.28515625" style="27" customWidth="1"/>
    <col min="30" max="30" width="3.28515625" style="27" customWidth="1"/>
    <col min="31" max="31" width="13.28515625" style="27" bestFit="1" customWidth="1"/>
    <col min="32" max="32" width="9.140625" style="27"/>
    <col min="33" max="33" width="3.42578125" style="27" customWidth="1"/>
    <col min="34" max="34" width="3.5703125" style="27" bestFit="1" customWidth="1"/>
    <col min="35" max="35" width="34.42578125" style="27" bestFit="1" customWidth="1"/>
    <col min="36" max="36" width="14.5703125" style="27" bestFit="1" customWidth="1"/>
    <col min="37" max="37" width="13.28515625" style="27" customWidth="1"/>
    <col min="38" max="39" width="5.7109375" style="27" bestFit="1" customWidth="1"/>
    <col min="40" max="40" width="4.42578125" style="27" customWidth="1"/>
    <col min="41" max="41" width="9.140625" style="27"/>
    <col min="42" max="42" width="7.140625" style="27" bestFit="1" customWidth="1"/>
    <col min="43" max="43" width="9.140625" style="221"/>
    <col min="44" max="44" width="9.140625" style="27"/>
    <col min="45" max="45" width="4" style="27" customWidth="1"/>
    <col min="46" max="49" width="9.140625" style="27"/>
    <col min="50" max="50" width="24.7109375" style="27" customWidth="1"/>
    <col min="51" max="51" width="9.140625" style="27"/>
    <col min="52" max="52" width="24.7109375" style="27" customWidth="1"/>
    <col min="53" max="16384" width="9.140625" style="27"/>
  </cols>
  <sheetData>
    <row r="1" spans="1:54" ht="18.75" customHeight="1">
      <c r="A1" s="4" t="s">
        <v>1269</v>
      </c>
      <c r="C1" s="35" t="s">
        <v>1270</v>
      </c>
      <c r="E1" s="4" t="s">
        <v>1271</v>
      </c>
      <c r="F1" s="36"/>
      <c r="H1" s="2"/>
      <c r="I1" s="2" t="s">
        <v>1272</v>
      </c>
      <c r="J1" s="206"/>
      <c r="K1" s="4" t="s">
        <v>1273</v>
      </c>
      <c r="L1" s="36"/>
      <c r="N1" s="1" t="s">
        <v>1274</v>
      </c>
      <c r="O1" s="2" t="s">
        <v>1275</v>
      </c>
      <c r="P1" s="3" t="s">
        <v>1138</v>
      </c>
      <c r="Q1" s="3" t="s">
        <v>1138</v>
      </c>
      <c r="S1" s="1" t="s">
        <v>1276</v>
      </c>
      <c r="T1" s="4" t="s">
        <v>1277</v>
      </c>
      <c r="U1" s="5"/>
      <c r="V1" s="5"/>
      <c r="W1" s="6"/>
      <c r="X1" s="7"/>
      <c r="Y1" s="1" t="s">
        <v>1278</v>
      </c>
      <c r="Z1" s="2"/>
      <c r="AA1" s="2"/>
      <c r="AB1" s="3"/>
      <c r="AC1" s="7"/>
      <c r="AE1" s="37" t="s">
        <v>1279</v>
      </c>
      <c r="AF1" s="36"/>
      <c r="AH1" s="42" t="s">
        <v>1280</v>
      </c>
      <c r="AI1" s="42" t="s">
        <v>1203</v>
      </c>
      <c r="AJ1" s="42" t="s">
        <v>1281</v>
      </c>
      <c r="AK1" s="42" t="s">
        <v>1282</v>
      </c>
      <c r="AL1" s="42" t="s">
        <v>1283</v>
      </c>
      <c r="AM1" s="42" t="s">
        <v>1284</v>
      </c>
      <c r="AO1" s="1" t="s">
        <v>1285</v>
      </c>
      <c r="AP1" s="2" t="s">
        <v>1286</v>
      </c>
      <c r="AQ1" s="220" t="s">
        <v>1287</v>
      </c>
      <c r="AR1" s="3" t="s">
        <v>1288</v>
      </c>
      <c r="AT1" s="35" t="s">
        <v>1289</v>
      </c>
      <c r="AV1" s="35" t="s">
        <v>1290</v>
      </c>
      <c r="AX1" s="249" t="s">
        <v>1205</v>
      </c>
      <c r="AZ1" s="250" t="s">
        <v>1207</v>
      </c>
      <c r="BB1" s="250" t="s">
        <v>1210</v>
      </c>
    </row>
    <row r="2" spans="1:54" ht="11.25" customHeight="1">
      <c r="A2" s="8" t="s">
        <v>1291</v>
      </c>
      <c r="C2" s="8" t="s">
        <v>1292</v>
      </c>
      <c r="E2" s="9">
        <v>0</v>
      </c>
      <c r="F2" s="10" t="s">
        <v>94</v>
      </c>
      <c r="H2" s="116" t="s">
        <v>1293</v>
      </c>
      <c r="I2" s="117" t="s">
        <v>1294</v>
      </c>
      <c r="K2" s="342" t="s">
        <v>2979</v>
      </c>
      <c r="L2" s="115" t="str">
        <f>CONCATENATE("Version ",$K$2," / ","Currency: ",$L$3)</f>
        <v>Version 4.0 / Currency: Not specified</v>
      </c>
      <c r="N2" s="11">
        <v>101</v>
      </c>
      <c r="O2" s="12" t="s">
        <v>1295</v>
      </c>
      <c r="P2" s="12" t="s">
        <v>1296</v>
      </c>
      <c r="Q2" s="13" t="s">
        <v>1297</v>
      </c>
      <c r="S2" s="11" t="s">
        <v>1298</v>
      </c>
      <c r="T2" s="28" t="s">
        <v>1299</v>
      </c>
      <c r="U2" s="12"/>
      <c r="V2" s="38">
        <f>IF(T2&lt;&gt;"",VLOOKUP(T2,SCPa,2,FALSE),0)</f>
        <v>3</v>
      </c>
      <c r="W2" s="31" t="str">
        <f>VLOOKUP(V2,SCP,2,FALSE)</f>
        <v>Value Added</v>
      </c>
      <c r="X2" s="29"/>
      <c r="Y2" s="30">
        <f>'Key Vehicle Terms'!D19</f>
        <v>0</v>
      </c>
      <c r="Z2" s="12"/>
      <c r="AA2" s="38" t="e">
        <f>IF(Y2&lt;&gt;"",VLOOKUP(Y2,SCPa,2,FALSE),0)</f>
        <v>#N/A</v>
      </c>
      <c r="AB2" s="31" t="e">
        <f>VLOOKUP(AA2,SCP,2,FALSE)</f>
        <v>#N/A</v>
      </c>
      <c r="AC2" s="13"/>
      <c r="AE2" s="9" t="s">
        <v>94</v>
      </c>
      <c r="AF2" s="14">
        <v>0</v>
      </c>
      <c r="AH2" s="43">
        <v>999</v>
      </c>
      <c r="AI2" s="44" t="s">
        <v>44</v>
      </c>
      <c r="AJ2" s="44" t="s">
        <v>44</v>
      </c>
      <c r="AK2" s="44" t="s">
        <v>44</v>
      </c>
      <c r="AL2" s="44" t="s">
        <v>1300</v>
      </c>
      <c r="AM2" s="45" t="s">
        <v>1301</v>
      </c>
      <c r="AO2" s="43" t="s">
        <v>1302</v>
      </c>
      <c r="AP2" s="12">
        <v>2</v>
      </c>
      <c r="AQ2" s="50" t="s">
        <v>1303</v>
      </c>
      <c r="AR2" s="48" t="s">
        <v>1302</v>
      </c>
      <c r="AT2" s="177" t="s">
        <v>1304</v>
      </c>
      <c r="AV2" s="178">
        <v>2030</v>
      </c>
      <c r="AX2" s="247" t="s">
        <v>1140</v>
      </c>
      <c r="AZ2" s="251"/>
      <c r="BB2" s="248" t="s">
        <v>1305</v>
      </c>
    </row>
    <row r="3" spans="1:54" ht="11.25" customHeight="1">
      <c r="A3" s="8" t="s">
        <v>1306</v>
      </c>
      <c r="C3" s="15" t="s">
        <v>1307</v>
      </c>
      <c r="E3" s="9">
        <v>1</v>
      </c>
      <c r="F3" s="10" t="s">
        <v>1308</v>
      </c>
      <c r="H3" s="9" t="s">
        <v>1309</v>
      </c>
      <c r="I3" s="113" t="s">
        <v>1310</v>
      </c>
      <c r="L3" s="27" t="str">
        <f>IFERROR(VLOOKUP('Key Vehicle Terms'!D23,Currency,2,FALSE),"Not specified")</f>
        <v>Not specified</v>
      </c>
      <c r="N3" s="11">
        <v>102</v>
      </c>
      <c r="O3" s="12" t="s">
        <v>1311</v>
      </c>
      <c r="P3" s="12" t="s">
        <v>1296</v>
      </c>
      <c r="Q3" s="13" t="s">
        <v>1297</v>
      </c>
      <c r="S3" s="11" t="s">
        <v>1312</v>
      </c>
      <c r="T3" s="32" t="s">
        <v>94</v>
      </c>
      <c r="U3" s="12"/>
      <c r="V3" s="38">
        <f>IF(T3&lt;&gt;"",VLOOKUP(T3,SCPb,2,FALSE),0)</f>
        <v>0</v>
      </c>
      <c r="W3" s="31" t="str">
        <f>VLOOKUP(V3,SCP,2,FALSE)</f>
        <v>Not yet defined</v>
      </c>
      <c r="X3" s="29"/>
      <c r="Y3" s="30">
        <f>'Key Vehicle Terms'!D20</f>
        <v>0</v>
      </c>
      <c r="Z3" s="12"/>
      <c r="AA3" s="38" t="e">
        <f>IF(Y3&lt;&gt;"",VLOOKUP(Y3,SCPb,2,FALSE),0)</f>
        <v>#N/A</v>
      </c>
      <c r="AB3" s="31" t="e">
        <f>VLOOKUP(AA3,SCP,2,FALSE)</f>
        <v>#N/A</v>
      </c>
      <c r="AC3" s="13"/>
      <c r="AE3" s="9" t="s">
        <v>1313</v>
      </c>
      <c r="AF3" s="14">
        <v>1</v>
      </c>
      <c r="AH3" s="11">
        <v>4</v>
      </c>
      <c r="AI3" s="12" t="s">
        <v>1314</v>
      </c>
      <c r="AJ3" s="12" t="s">
        <v>1315</v>
      </c>
      <c r="AK3" s="12" t="s">
        <v>1315</v>
      </c>
      <c r="AL3" s="12" t="s">
        <v>1316</v>
      </c>
      <c r="AM3" s="13" t="s">
        <v>1317</v>
      </c>
      <c r="AO3" s="11" t="s">
        <v>1318</v>
      </c>
      <c r="AP3" s="12">
        <v>3</v>
      </c>
      <c r="AQ3" s="49" t="s">
        <v>1319</v>
      </c>
      <c r="AR3" s="46" t="s">
        <v>1318</v>
      </c>
      <c r="AT3" s="178" t="s">
        <v>1320</v>
      </c>
      <c r="AV3" s="177">
        <v>2029</v>
      </c>
      <c r="AX3" s="247" t="s">
        <v>1141</v>
      </c>
      <c r="AZ3" s="248" t="s">
        <v>1321</v>
      </c>
      <c r="BB3" s="248" t="s">
        <v>1322</v>
      </c>
    </row>
    <row r="4" spans="1:54" ht="11.25" customHeight="1">
      <c r="A4" s="8" t="s">
        <v>1323</v>
      </c>
      <c r="E4" s="9">
        <v>2</v>
      </c>
      <c r="F4" s="10" t="s">
        <v>1324</v>
      </c>
      <c r="H4" s="9" t="s">
        <v>1325</v>
      </c>
      <c r="I4" s="113" t="s">
        <v>1326</v>
      </c>
      <c r="L4" s="27" t="str">
        <f>CONCATENATE("Currency: ",L3)</f>
        <v>Currency: Not specified</v>
      </c>
      <c r="N4" s="11">
        <v>103</v>
      </c>
      <c r="O4" s="12" t="s">
        <v>1327</v>
      </c>
      <c r="P4" s="12" t="s">
        <v>1296</v>
      </c>
      <c r="Q4" s="13" t="s">
        <v>1297</v>
      </c>
      <c r="S4" s="11" t="s">
        <v>1328</v>
      </c>
      <c r="T4" s="32" t="s">
        <v>94</v>
      </c>
      <c r="U4" s="12"/>
      <c r="V4" s="38">
        <f>IF(T4&lt;&gt;"",VLOOKUP(T4,SCPd,2,FALSE),0)</f>
        <v>0</v>
      </c>
      <c r="W4" s="31" t="str">
        <f>VLOOKUP(V4,SCP,2,FALSE)</f>
        <v>Not yet defined</v>
      </c>
      <c r="X4" s="29"/>
      <c r="Y4" s="30">
        <f>'Key Vehicle Terms'!D22</f>
        <v>0</v>
      </c>
      <c r="Z4" s="12"/>
      <c r="AA4" s="38" t="e">
        <f>IF(Y4&lt;&gt;"",VLOOKUP(Y4,SCPd,2,FALSE),0)</f>
        <v>#N/A</v>
      </c>
      <c r="AB4" s="31" t="e">
        <f>VLOOKUP(AA4,SCP,2,FALSE)</f>
        <v>#N/A</v>
      </c>
      <c r="AC4" s="13"/>
      <c r="AE4" s="9" t="s">
        <v>1299</v>
      </c>
      <c r="AF4" s="14">
        <v>3</v>
      </c>
      <c r="AH4" s="11">
        <v>61</v>
      </c>
      <c r="AI4" s="12" t="s">
        <v>1329</v>
      </c>
      <c r="AJ4" s="12" t="s">
        <v>1330</v>
      </c>
      <c r="AK4" s="12" t="s">
        <v>1331</v>
      </c>
      <c r="AL4" s="12" t="s">
        <v>1332</v>
      </c>
      <c r="AM4" s="13" t="s">
        <v>1333</v>
      </c>
      <c r="AO4" s="11" t="s">
        <v>1334</v>
      </c>
      <c r="AP4" s="12">
        <v>4</v>
      </c>
      <c r="AQ4" s="49" t="s">
        <v>1335</v>
      </c>
      <c r="AR4" s="46" t="s">
        <v>1334</v>
      </c>
      <c r="AT4" s="178" t="s">
        <v>1336</v>
      </c>
      <c r="AV4" s="178">
        <v>2028</v>
      </c>
      <c r="AX4" s="247" t="s">
        <v>1337</v>
      </c>
      <c r="AZ4" s="248" t="s">
        <v>1267</v>
      </c>
    </row>
    <row r="5" spans="1:54" ht="11.25" customHeight="1">
      <c r="A5" s="8" t="s">
        <v>1338</v>
      </c>
      <c r="C5" s="39" t="s">
        <v>1339</v>
      </c>
      <c r="E5" s="9">
        <v>3</v>
      </c>
      <c r="F5" s="10" t="s">
        <v>1340</v>
      </c>
      <c r="H5" s="9" t="s">
        <v>1341</v>
      </c>
      <c r="I5" s="113" t="s">
        <v>1342</v>
      </c>
      <c r="N5" s="11">
        <v>104</v>
      </c>
      <c r="O5" s="12" t="s">
        <v>1343</v>
      </c>
      <c r="P5" s="12" t="s">
        <v>1296</v>
      </c>
      <c r="Q5" s="13" t="s">
        <v>1297</v>
      </c>
      <c r="S5" s="11"/>
      <c r="T5" s="12"/>
      <c r="U5" s="12"/>
      <c r="V5" s="19"/>
      <c r="W5" s="12"/>
      <c r="X5" s="12"/>
      <c r="Y5" s="12"/>
      <c r="Z5" s="12"/>
      <c r="AA5" s="19"/>
      <c r="AB5" s="12"/>
      <c r="AC5" s="13"/>
      <c r="AE5" s="16" t="s">
        <v>1344</v>
      </c>
      <c r="AF5" s="17">
        <v>4</v>
      </c>
      <c r="AH5" s="11">
        <v>10</v>
      </c>
      <c r="AI5" s="12" t="s">
        <v>1345</v>
      </c>
      <c r="AJ5" s="12" t="s">
        <v>1346</v>
      </c>
      <c r="AK5" s="12" t="s">
        <v>1347</v>
      </c>
      <c r="AL5" s="12" t="s">
        <v>1348</v>
      </c>
      <c r="AM5" s="13" t="s">
        <v>1349</v>
      </c>
      <c r="AO5" s="11" t="s">
        <v>1350</v>
      </c>
      <c r="AP5" s="12">
        <v>5</v>
      </c>
      <c r="AQ5" s="49" t="s">
        <v>1351</v>
      </c>
      <c r="AR5" s="46" t="s">
        <v>1350</v>
      </c>
      <c r="AT5" s="178" t="s">
        <v>1352</v>
      </c>
      <c r="AV5" s="177">
        <v>2027</v>
      </c>
      <c r="AX5" s="247" t="s">
        <v>1143</v>
      </c>
      <c r="AZ5" s="248" t="s">
        <v>1353</v>
      </c>
    </row>
    <row r="6" spans="1:54" ht="11.25" customHeight="1">
      <c r="A6" s="8" t="s">
        <v>1354</v>
      </c>
      <c r="C6" s="20" t="s">
        <v>1355</v>
      </c>
      <c r="E6" s="16">
        <v>4</v>
      </c>
      <c r="F6" s="18" t="s">
        <v>1356</v>
      </c>
      <c r="H6" s="9" t="s">
        <v>1357</v>
      </c>
      <c r="I6" s="113" t="s">
        <v>1358</v>
      </c>
      <c r="N6" s="11">
        <v>105</v>
      </c>
      <c r="O6" s="12" t="s">
        <v>1359</v>
      </c>
      <c r="P6" s="12" t="s">
        <v>1296</v>
      </c>
      <c r="Q6" s="13" t="s">
        <v>1297</v>
      </c>
      <c r="S6" s="11"/>
      <c r="T6" s="12" t="s">
        <v>1360</v>
      </c>
      <c r="U6" s="12"/>
      <c r="V6" s="38">
        <f>MAX(V2:V4)</f>
        <v>3</v>
      </c>
      <c r="W6" s="31" t="str">
        <f>VLOOKUP(V6,SCP,2,FALSE)</f>
        <v>Value Added</v>
      </c>
      <c r="X6" s="33"/>
      <c r="Y6" s="12" t="s">
        <v>1360</v>
      </c>
      <c r="Z6" s="12"/>
      <c r="AA6" s="38" t="e">
        <f>MAX(AA2:AA4)</f>
        <v>#N/A</v>
      </c>
      <c r="AB6" s="31" t="e">
        <f>VLOOKUP(AA6,SCP,2,FALSE)</f>
        <v>#N/A</v>
      </c>
      <c r="AC6" s="13"/>
      <c r="AH6" s="11">
        <v>5</v>
      </c>
      <c r="AI6" s="12" t="s">
        <v>1361</v>
      </c>
      <c r="AJ6" s="12" t="s">
        <v>1315</v>
      </c>
      <c r="AK6" s="12" t="s">
        <v>1315</v>
      </c>
      <c r="AL6" s="12" t="s">
        <v>1362</v>
      </c>
      <c r="AM6" s="13" t="s">
        <v>1363</v>
      </c>
      <c r="AO6" s="11" t="s">
        <v>1364</v>
      </c>
      <c r="AP6" s="12">
        <v>6</v>
      </c>
      <c r="AQ6" s="49">
        <v>200513</v>
      </c>
      <c r="AR6" s="46" t="str">
        <f>AO6</f>
        <v>FY 2005</v>
      </c>
      <c r="AT6" s="178" t="s">
        <v>1365</v>
      </c>
      <c r="AV6" s="178">
        <v>2026</v>
      </c>
      <c r="AX6" s="247" t="s">
        <v>1145</v>
      </c>
      <c r="AZ6" s="248" t="s">
        <v>1366</v>
      </c>
    </row>
    <row r="7" spans="1:54" ht="11.25" customHeight="1">
      <c r="A7" s="8" t="s">
        <v>1367</v>
      </c>
      <c r="C7" s="8" t="s">
        <v>1368</v>
      </c>
      <c r="H7" s="9" t="s">
        <v>1369</v>
      </c>
      <c r="I7" s="113" t="s">
        <v>1370</v>
      </c>
      <c r="N7" s="11">
        <v>106</v>
      </c>
      <c r="O7" s="12" t="s">
        <v>1371</v>
      </c>
      <c r="P7" s="12" t="s">
        <v>1296</v>
      </c>
      <c r="Q7" s="13" t="s">
        <v>1297</v>
      </c>
      <c r="S7" s="11"/>
      <c r="T7" s="12"/>
      <c r="U7" s="12"/>
      <c r="V7" s="19"/>
      <c r="W7" s="12"/>
      <c r="X7" s="12"/>
      <c r="Y7" s="12"/>
      <c r="Z7" s="12"/>
      <c r="AA7" s="19"/>
      <c r="AB7" s="12"/>
      <c r="AC7" s="13"/>
      <c r="AE7" s="37" t="s">
        <v>1372</v>
      </c>
      <c r="AF7" s="36"/>
      <c r="AH7" s="11">
        <v>2</v>
      </c>
      <c r="AI7" s="12" t="s">
        <v>1373</v>
      </c>
      <c r="AJ7" s="12" t="s">
        <v>1374</v>
      </c>
      <c r="AK7" s="12" t="s">
        <v>1331</v>
      </c>
      <c r="AL7" s="12" t="s">
        <v>1375</v>
      </c>
      <c r="AM7" s="13" t="s">
        <v>1376</v>
      </c>
      <c r="AO7" s="11" t="s">
        <v>1377</v>
      </c>
      <c r="AP7" s="12">
        <v>7</v>
      </c>
      <c r="AQ7" s="49">
        <v>200514</v>
      </c>
      <c r="AR7" s="46" t="str">
        <f>AO7</f>
        <v>YTD 2005</v>
      </c>
      <c r="AT7" s="179" t="s">
        <v>1378</v>
      </c>
      <c r="AV7" s="177">
        <v>2025</v>
      </c>
      <c r="AX7" s="247" t="s">
        <v>1379</v>
      </c>
      <c r="AZ7" s="248" t="s">
        <v>1380</v>
      </c>
    </row>
    <row r="8" spans="1:54" ht="11.25" customHeight="1">
      <c r="A8" s="8" t="s">
        <v>1381</v>
      </c>
      <c r="C8" s="15" t="s">
        <v>2407</v>
      </c>
      <c r="H8" s="9" t="s">
        <v>1382</v>
      </c>
      <c r="I8" s="113" t="s">
        <v>1383</v>
      </c>
      <c r="N8" s="11">
        <v>107</v>
      </c>
      <c r="O8" s="12" t="s">
        <v>1384</v>
      </c>
      <c r="P8" s="12" t="s">
        <v>1296</v>
      </c>
      <c r="Q8" s="13" t="s">
        <v>1297</v>
      </c>
      <c r="S8" s="11" t="s">
        <v>1385</v>
      </c>
      <c r="T8" s="32" t="s">
        <v>94</v>
      </c>
      <c r="U8" s="12"/>
      <c r="V8" s="38">
        <f>IF(T8&lt;&gt;"",VLOOKUP(T8,SCPc,2,FALSE),0)</f>
        <v>0</v>
      </c>
      <c r="W8" s="31" t="str">
        <f>VLOOKUP(V8,SCP,2,FALSE)</f>
        <v>Not yet defined</v>
      </c>
      <c r="X8" s="29"/>
      <c r="Y8" s="30">
        <f>'Key Vehicle Terms'!D21</f>
        <v>0</v>
      </c>
      <c r="Z8" s="12"/>
      <c r="AA8" s="38" t="e">
        <f>IF(Y8&lt;&gt;"",VLOOKUP(Y8,SCPc,2,FALSE),0)</f>
        <v>#N/A</v>
      </c>
      <c r="AB8" s="31" t="e">
        <f>VLOOKUP(AA8,SCP,2,FALSE)</f>
        <v>#N/A</v>
      </c>
      <c r="AC8" s="13"/>
      <c r="AE8" s="9" t="s">
        <v>94</v>
      </c>
      <c r="AF8" s="14">
        <v>0</v>
      </c>
      <c r="AH8" s="11">
        <v>3</v>
      </c>
      <c r="AI8" s="12" t="s">
        <v>1386</v>
      </c>
      <c r="AJ8" s="12" t="s">
        <v>1387</v>
      </c>
      <c r="AK8" s="12" t="s">
        <v>1387</v>
      </c>
      <c r="AL8" s="12" t="s">
        <v>1388</v>
      </c>
      <c r="AM8" s="13" t="s">
        <v>1389</v>
      </c>
      <c r="AO8" s="11" t="s">
        <v>1390</v>
      </c>
      <c r="AP8" s="12">
        <v>8</v>
      </c>
      <c r="AQ8" s="49" t="s">
        <v>1391</v>
      </c>
      <c r="AR8" s="46" t="s">
        <v>1390</v>
      </c>
      <c r="AV8" s="178">
        <v>2024</v>
      </c>
      <c r="AX8" s="247" t="s">
        <v>1147</v>
      </c>
      <c r="AZ8" s="248" t="s">
        <v>1392</v>
      </c>
    </row>
    <row r="9" spans="1:54" ht="11.25" customHeight="1">
      <c r="A9" s="8" t="s">
        <v>1393</v>
      </c>
      <c r="H9" s="9" t="s">
        <v>1394</v>
      </c>
      <c r="I9" s="113" t="s">
        <v>1395</v>
      </c>
      <c r="N9" s="11">
        <v>108</v>
      </c>
      <c r="O9" s="12" t="s">
        <v>1396</v>
      </c>
      <c r="P9" s="12" t="s">
        <v>1296</v>
      </c>
      <c r="Q9" s="13" t="s">
        <v>1297</v>
      </c>
      <c r="S9" s="11"/>
      <c r="T9" s="12"/>
      <c r="U9" s="12"/>
      <c r="V9" s="19"/>
      <c r="W9" s="12"/>
      <c r="X9" s="12"/>
      <c r="Y9" s="12"/>
      <c r="Z9" s="12"/>
      <c r="AA9" s="19"/>
      <c r="AB9" s="12"/>
      <c r="AC9" s="13"/>
      <c r="AE9" s="9" t="s">
        <v>1397</v>
      </c>
      <c r="AF9" s="14">
        <v>1</v>
      </c>
      <c r="AH9" s="11">
        <v>11</v>
      </c>
      <c r="AI9" s="12" t="s">
        <v>1398</v>
      </c>
      <c r="AJ9" s="12" t="s">
        <v>1398</v>
      </c>
      <c r="AK9" s="12" t="s">
        <v>1398</v>
      </c>
      <c r="AL9" s="12" t="s">
        <v>1399</v>
      </c>
      <c r="AM9" s="13" t="s">
        <v>1400</v>
      </c>
      <c r="AO9" s="11" t="s">
        <v>1401</v>
      </c>
      <c r="AP9" s="12">
        <v>9</v>
      </c>
      <c r="AQ9" s="49" t="s">
        <v>1402</v>
      </c>
      <c r="AR9" s="46" t="s">
        <v>1401</v>
      </c>
      <c r="AV9" s="178">
        <v>2023</v>
      </c>
      <c r="AX9" s="247" t="s">
        <v>1148</v>
      </c>
      <c r="AZ9" s="248" t="s">
        <v>1403</v>
      </c>
    </row>
    <row r="10" spans="1:54" ht="11.25" customHeight="1">
      <c r="A10" s="8" t="s">
        <v>1404</v>
      </c>
      <c r="C10" s="40" t="s">
        <v>1405</v>
      </c>
      <c r="H10" s="9" t="s">
        <v>1406</v>
      </c>
      <c r="I10" s="113" t="s">
        <v>1407</v>
      </c>
      <c r="N10" s="11">
        <v>109</v>
      </c>
      <c r="O10" s="12" t="s">
        <v>1408</v>
      </c>
      <c r="P10" s="12" t="s">
        <v>1296</v>
      </c>
      <c r="Q10" s="13" t="s">
        <v>1297</v>
      </c>
      <c r="S10" s="11"/>
      <c r="T10" s="12" t="s">
        <v>1409</v>
      </c>
      <c r="U10" s="12"/>
      <c r="V10" s="38">
        <f>IF(((V2&gt;0)*(V3&gt;0)*(V4&gt;0)*(V8&gt;0)=1),MAX(V6:V8),0)</f>
        <v>0</v>
      </c>
      <c r="W10" s="31" t="str">
        <f>VLOOKUP(V10,SCP,2,FALSE)</f>
        <v>Not yet defined</v>
      </c>
      <c r="X10" s="33"/>
      <c r="Y10" s="12" t="s">
        <v>1409</v>
      </c>
      <c r="Z10" s="12"/>
      <c r="AA10" s="38" t="e">
        <f>IF(((AA2&gt;0)*(AA3&gt;0)*(AA4&gt;0)*(AA8&gt;0)=1),MAX(AA6:AA8),0)</f>
        <v>#N/A</v>
      </c>
      <c r="AB10" s="31" t="e">
        <f>VLOOKUP(AA10,SCP,2,FALSE)</f>
        <v>#N/A</v>
      </c>
      <c r="AC10" s="13"/>
      <c r="AE10" s="9" t="s">
        <v>1410</v>
      </c>
      <c r="AF10" s="14">
        <v>3</v>
      </c>
      <c r="AH10" s="11">
        <v>13</v>
      </c>
      <c r="AI10" s="12" t="s">
        <v>1411</v>
      </c>
      <c r="AJ10" s="12" t="s">
        <v>1387</v>
      </c>
      <c r="AK10" s="12" t="s">
        <v>1387</v>
      </c>
      <c r="AL10" s="12" t="s">
        <v>1306</v>
      </c>
      <c r="AM10" s="13" t="s">
        <v>1412</v>
      </c>
      <c r="AO10" s="11" t="s">
        <v>1413</v>
      </c>
      <c r="AP10" s="12">
        <v>10</v>
      </c>
      <c r="AQ10" s="49" t="s">
        <v>1414</v>
      </c>
      <c r="AR10" s="46" t="s">
        <v>1413</v>
      </c>
      <c r="AV10" s="178">
        <v>2022</v>
      </c>
      <c r="AX10" s="247" t="s">
        <v>1415</v>
      </c>
    </row>
    <row r="11" spans="1:54" ht="11.25" customHeight="1">
      <c r="A11" s="8" t="s">
        <v>1416</v>
      </c>
      <c r="C11" s="8" t="s">
        <v>1417</v>
      </c>
      <c r="H11" s="9" t="s">
        <v>1418</v>
      </c>
      <c r="I11" s="113" t="s">
        <v>1419</v>
      </c>
      <c r="N11" s="11">
        <v>110</v>
      </c>
      <c r="O11" s="12" t="s">
        <v>1420</v>
      </c>
      <c r="P11" s="12" t="s">
        <v>1296</v>
      </c>
      <c r="Q11" s="13" t="s">
        <v>1297</v>
      </c>
      <c r="S11" s="21"/>
      <c r="T11" s="22"/>
      <c r="U11" s="22"/>
      <c r="V11" s="23"/>
      <c r="W11" s="22"/>
      <c r="X11" s="22"/>
      <c r="Y11" s="22"/>
      <c r="Z11" s="22"/>
      <c r="AA11" s="23"/>
      <c r="AB11" s="22"/>
      <c r="AC11" s="24"/>
      <c r="AE11" s="16" t="s">
        <v>1421</v>
      </c>
      <c r="AF11" s="17">
        <v>4</v>
      </c>
      <c r="AH11" s="11">
        <v>8</v>
      </c>
      <c r="AI11" s="12" t="s">
        <v>1422</v>
      </c>
      <c r="AJ11" s="12" t="s">
        <v>1387</v>
      </c>
      <c r="AK11" s="12" t="s">
        <v>1387</v>
      </c>
      <c r="AL11" s="12" t="s">
        <v>1423</v>
      </c>
      <c r="AM11" s="13" t="s">
        <v>1424</v>
      </c>
      <c r="AO11" s="11" t="s">
        <v>1425</v>
      </c>
      <c r="AP11" s="12">
        <v>11</v>
      </c>
      <c r="AQ11" s="49" t="s">
        <v>1426</v>
      </c>
      <c r="AR11" s="46" t="s">
        <v>1425</v>
      </c>
      <c r="AV11" s="178">
        <v>2021</v>
      </c>
      <c r="AX11" s="247" t="s">
        <v>1150</v>
      </c>
    </row>
    <row r="12" spans="1:54" ht="11.25" customHeight="1">
      <c r="A12" s="8" t="s">
        <v>1427</v>
      </c>
      <c r="C12" s="15" t="s">
        <v>1428</v>
      </c>
      <c r="H12" s="9" t="s">
        <v>1429</v>
      </c>
      <c r="I12" s="113" t="s">
        <v>1430</v>
      </c>
      <c r="N12" s="11">
        <v>111</v>
      </c>
      <c r="O12" s="12" t="s">
        <v>1431</v>
      </c>
      <c r="P12" s="12" t="s">
        <v>1296</v>
      </c>
      <c r="Q12" s="13" t="s">
        <v>1297</v>
      </c>
      <c r="AH12" s="11">
        <v>9</v>
      </c>
      <c r="AI12" s="12" t="s">
        <v>1432</v>
      </c>
      <c r="AJ12" s="12" t="s">
        <v>1315</v>
      </c>
      <c r="AK12" s="12" t="s">
        <v>1315</v>
      </c>
      <c r="AL12" s="12" t="s">
        <v>1433</v>
      </c>
      <c r="AM12" s="13" t="s">
        <v>1434</v>
      </c>
      <c r="AO12" s="11" t="s">
        <v>1435</v>
      </c>
      <c r="AP12" s="12">
        <v>12</v>
      </c>
      <c r="AQ12" s="49">
        <v>200613</v>
      </c>
      <c r="AR12" s="46" t="str">
        <f>AO12</f>
        <v>FY 2006</v>
      </c>
      <c r="AV12" s="178">
        <v>2020</v>
      </c>
      <c r="AX12" s="247" t="s">
        <v>1151</v>
      </c>
    </row>
    <row r="13" spans="1:54" ht="11.25" customHeight="1">
      <c r="A13" s="8" t="s">
        <v>1436</v>
      </c>
      <c r="H13" s="9" t="s">
        <v>1437</v>
      </c>
      <c r="I13" s="113" t="s">
        <v>1438</v>
      </c>
      <c r="N13" s="11">
        <v>112</v>
      </c>
      <c r="O13" s="12" t="s">
        <v>1439</v>
      </c>
      <c r="P13" s="12" t="s">
        <v>1296</v>
      </c>
      <c r="Q13" s="13" t="s">
        <v>1297</v>
      </c>
      <c r="AE13" s="37" t="s">
        <v>1440</v>
      </c>
      <c r="AF13" s="36"/>
      <c r="AH13" s="11">
        <v>1</v>
      </c>
      <c r="AI13" s="12" t="s">
        <v>1441</v>
      </c>
      <c r="AJ13" s="12" t="s">
        <v>1387</v>
      </c>
      <c r="AK13" s="12" t="s">
        <v>1387</v>
      </c>
      <c r="AL13" s="12" t="s">
        <v>1442</v>
      </c>
      <c r="AM13" s="13" t="s">
        <v>1443</v>
      </c>
      <c r="AO13" s="11" t="s">
        <v>1444</v>
      </c>
      <c r="AP13" s="12">
        <v>13</v>
      </c>
      <c r="AQ13" s="49">
        <v>200614</v>
      </c>
      <c r="AR13" s="46" t="str">
        <f>AO13</f>
        <v>YTD 2006</v>
      </c>
      <c r="AV13" s="178">
        <f t="shared" ref="AV13:AV27" si="0">AV12-1</f>
        <v>2019</v>
      </c>
      <c r="AX13" s="247" t="s">
        <v>1152</v>
      </c>
    </row>
    <row r="14" spans="1:54" ht="11.25" customHeight="1">
      <c r="A14" s="8" t="s">
        <v>1445</v>
      </c>
      <c r="C14" s="35" t="s">
        <v>1446</v>
      </c>
      <c r="H14" s="9" t="s">
        <v>1447</v>
      </c>
      <c r="I14" s="113" t="s">
        <v>1448</v>
      </c>
      <c r="N14" s="11">
        <v>113</v>
      </c>
      <c r="O14" s="12" t="s">
        <v>1449</v>
      </c>
      <c r="P14" s="12" t="s">
        <v>1296</v>
      </c>
      <c r="Q14" s="13" t="s">
        <v>1297</v>
      </c>
      <c r="AE14" s="9" t="s">
        <v>94</v>
      </c>
      <c r="AF14" s="14">
        <v>0</v>
      </c>
      <c r="AH14" s="11">
        <v>14</v>
      </c>
      <c r="AI14" s="12" t="s">
        <v>1450</v>
      </c>
      <c r="AJ14" s="12" t="s">
        <v>1346</v>
      </c>
      <c r="AK14" s="12" t="s">
        <v>1347</v>
      </c>
      <c r="AL14" s="12" t="s">
        <v>1451</v>
      </c>
      <c r="AM14" s="13" t="s">
        <v>1342</v>
      </c>
      <c r="AO14" s="11" t="s">
        <v>1452</v>
      </c>
      <c r="AP14" s="12">
        <v>14</v>
      </c>
      <c r="AQ14" s="49" t="s">
        <v>1453</v>
      </c>
      <c r="AR14" s="46" t="s">
        <v>1452</v>
      </c>
      <c r="AV14" s="178">
        <f t="shared" si="0"/>
        <v>2018</v>
      </c>
      <c r="AX14" s="247" t="s">
        <v>1153</v>
      </c>
    </row>
    <row r="15" spans="1:54" ht="12.75">
      <c r="A15" s="8" t="s">
        <v>1454</v>
      </c>
      <c r="C15" s="8" t="s">
        <v>1455</v>
      </c>
      <c r="H15" s="9" t="s">
        <v>1456</v>
      </c>
      <c r="I15" s="113" t="s">
        <v>1457</v>
      </c>
      <c r="N15" s="11">
        <v>114</v>
      </c>
      <c r="O15" s="12" t="s">
        <v>1458</v>
      </c>
      <c r="P15" s="12" t="s">
        <v>1296</v>
      </c>
      <c r="Q15" s="13" t="s">
        <v>1297</v>
      </c>
      <c r="AE15" s="9" t="s">
        <v>1459</v>
      </c>
      <c r="AF15" s="14">
        <v>1</v>
      </c>
      <c r="AH15" s="11">
        <v>15</v>
      </c>
      <c r="AI15" s="12" t="s">
        <v>1295</v>
      </c>
      <c r="AJ15" s="12" t="s">
        <v>1296</v>
      </c>
      <c r="AK15" s="12" t="s">
        <v>1296</v>
      </c>
      <c r="AL15" s="12" t="s">
        <v>1460</v>
      </c>
      <c r="AM15" s="13" t="s">
        <v>1461</v>
      </c>
      <c r="AO15" s="11" t="s">
        <v>1462</v>
      </c>
      <c r="AP15" s="12">
        <v>15</v>
      </c>
      <c r="AQ15" s="49" t="s">
        <v>1463</v>
      </c>
      <c r="AR15" s="46" t="s">
        <v>1462</v>
      </c>
      <c r="AV15" s="178">
        <f t="shared" si="0"/>
        <v>2017</v>
      </c>
      <c r="AX15" s="248" t="s">
        <v>1464</v>
      </c>
    </row>
    <row r="16" spans="1:54">
      <c r="A16" s="8" t="s">
        <v>1465</v>
      </c>
      <c r="C16" s="15" t="s">
        <v>1466</v>
      </c>
      <c r="H16" s="9" t="s">
        <v>1467</v>
      </c>
      <c r="I16" s="113" t="s">
        <v>1468</v>
      </c>
      <c r="N16" s="11">
        <v>115</v>
      </c>
      <c r="O16" s="12" t="s">
        <v>1469</v>
      </c>
      <c r="P16" s="12" t="s">
        <v>1296</v>
      </c>
      <c r="Q16" s="13" t="s">
        <v>1297</v>
      </c>
      <c r="AE16" s="16" t="s">
        <v>1470</v>
      </c>
      <c r="AF16" s="17">
        <v>3</v>
      </c>
      <c r="AH16" s="11">
        <v>16</v>
      </c>
      <c r="AI16" s="12" t="s">
        <v>1471</v>
      </c>
      <c r="AJ16" s="12" t="s">
        <v>1315</v>
      </c>
      <c r="AK16" s="12" t="s">
        <v>1315</v>
      </c>
      <c r="AL16" s="12" t="s">
        <v>1472</v>
      </c>
      <c r="AM16" s="13" t="s">
        <v>1473</v>
      </c>
      <c r="AO16" s="11" t="s">
        <v>1474</v>
      </c>
      <c r="AP16" s="12">
        <v>16</v>
      </c>
      <c r="AQ16" s="49" t="s">
        <v>1475</v>
      </c>
      <c r="AR16" s="46" t="s">
        <v>1474</v>
      </c>
      <c r="AV16" s="178">
        <f t="shared" si="0"/>
        <v>2016</v>
      </c>
    </row>
    <row r="17" spans="1:50" ht="12.75">
      <c r="A17" s="8" t="s">
        <v>1476</v>
      </c>
      <c r="H17" s="9" t="s">
        <v>1477</v>
      </c>
      <c r="I17" s="113" t="s">
        <v>1478</v>
      </c>
      <c r="N17" s="11">
        <v>201</v>
      </c>
      <c r="O17" s="12" t="s">
        <v>1479</v>
      </c>
      <c r="P17" s="12" t="s">
        <v>1315</v>
      </c>
      <c r="Q17" s="13" t="s">
        <v>1297</v>
      </c>
      <c r="AH17" s="11">
        <v>24</v>
      </c>
      <c r="AI17" s="12" t="s">
        <v>1480</v>
      </c>
      <c r="AJ17" s="12" t="s">
        <v>1387</v>
      </c>
      <c r="AK17" s="12" t="s">
        <v>1387</v>
      </c>
      <c r="AL17" s="12" t="s">
        <v>1481</v>
      </c>
      <c r="AM17" s="13" t="s">
        <v>1482</v>
      </c>
      <c r="AO17" s="11" t="s">
        <v>1483</v>
      </c>
      <c r="AP17" s="12">
        <v>17</v>
      </c>
      <c r="AQ17" s="49" t="s">
        <v>1484</v>
      </c>
      <c r="AR17" s="46" t="s">
        <v>1483</v>
      </c>
      <c r="AV17" s="178">
        <f t="shared" si="0"/>
        <v>2015</v>
      </c>
      <c r="AX17" s="250" t="s">
        <v>1211</v>
      </c>
    </row>
    <row r="18" spans="1:50" ht="12.75">
      <c r="A18" s="8" t="s">
        <v>1485</v>
      </c>
      <c r="C18" s="277" t="s">
        <v>114</v>
      </c>
      <c r="H18" s="9" t="s">
        <v>1486</v>
      </c>
      <c r="I18" s="113" t="s">
        <v>1487</v>
      </c>
      <c r="N18" s="11">
        <v>202</v>
      </c>
      <c r="O18" s="12" t="s">
        <v>1488</v>
      </c>
      <c r="P18" s="12" t="s">
        <v>1315</v>
      </c>
      <c r="Q18" s="13" t="s">
        <v>1297</v>
      </c>
      <c r="AE18" s="37" t="s">
        <v>1489</v>
      </c>
      <c r="AF18" s="36"/>
      <c r="AH18" s="11">
        <v>23</v>
      </c>
      <c r="AI18" s="12" t="s">
        <v>1490</v>
      </c>
      <c r="AJ18" s="12" t="s">
        <v>1491</v>
      </c>
      <c r="AK18" s="12" t="s">
        <v>1491</v>
      </c>
      <c r="AL18" s="12" t="s">
        <v>1492</v>
      </c>
      <c r="AM18" s="13" t="s">
        <v>1493</v>
      </c>
      <c r="AO18" s="11" t="s">
        <v>1494</v>
      </c>
      <c r="AP18" s="12">
        <v>18</v>
      </c>
      <c r="AQ18" s="49">
        <v>200713</v>
      </c>
      <c r="AR18" s="46" t="str">
        <f>AO18</f>
        <v>FY 2007</v>
      </c>
      <c r="AV18" s="178">
        <f t="shared" si="0"/>
        <v>2014</v>
      </c>
      <c r="AX18" s="248" t="s">
        <v>1495</v>
      </c>
    </row>
    <row r="19" spans="1:50" ht="12.75">
      <c r="A19" s="8" t="s">
        <v>1496</v>
      </c>
      <c r="C19" s="278" t="s">
        <v>1497</v>
      </c>
      <c r="H19" s="9" t="s">
        <v>1498</v>
      </c>
      <c r="I19" s="113" t="s">
        <v>1499</v>
      </c>
      <c r="N19" s="11">
        <v>203</v>
      </c>
      <c r="O19" s="12" t="s">
        <v>1500</v>
      </c>
      <c r="P19" s="12" t="s">
        <v>1315</v>
      </c>
      <c r="Q19" s="13" t="s">
        <v>1297</v>
      </c>
      <c r="AE19" s="9" t="s">
        <v>94</v>
      </c>
      <c r="AF19" s="14">
        <v>0</v>
      </c>
      <c r="AH19" s="11">
        <v>21</v>
      </c>
      <c r="AI19" s="12" t="s">
        <v>1501</v>
      </c>
      <c r="AJ19" s="12" t="s">
        <v>1347</v>
      </c>
      <c r="AK19" s="12" t="s">
        <v>1347</v>
      </c>
      <c r="AL19" s="12" t="s">
        <v>1502</v>
      </c>
      <c r="AM19" s="13" t="s">
        <v>1503</v>
      </c>
      <c r="AO19" s="11" t="s">
        <v>1504</v>
      </c>
      <c r="AP19" s="12">
        <v>19</v>
      </c>
      <c r="AQ19" s="49">
        <v>200714</v>
      </c>
      <c r="AR19" s="46" t="str">
        <f>AO19</f>
        <v>YTD 2007</v>
      </c>
      <c r="AV19" s="178">
        <f t="shared" si="0"/>
        <v>2013</v>
      </c>
      <c r="AX19" s="248" t="s">
        <v>1505</v>
      </c>
    </row>
    <row r="20" spans="1:50" ht="12.75">
      <c r="A20" s="8" t="s">
        <v>1506</v>
      </c>
      <c r="C20" s="278" t="s">
        <v>1507</v>
      </c>
      <c r="H20" s="9" t="s">
        <v>1508</v>
      </c>
      <c r="I20" s="113" t="s">
        <v>1509</v>
      </c>
      <c r="N20" s="11">
        <v>204</v>
      </c>
      <c r="O20" s="12" t="s">
        <v>1510</v>
      </c>
      <c r="P20" s="12" t="s">
        <v>1315</v>
      </c>
      <c r="Q20" s="13" t="s">
        <v>1297</v>
      </c>
      <c r="AE20" s="244" t="s">
        <v>1511</v>
      </c>
      <c r="AF20" s="245">
        <v>1</v>
      </c>
      <c r="AH20" s="11">
        <v>31</v>
      </c>
      <c r="AI20" s="12" t="s">
        <v>1512</v>
      </c>
      <c r="AJ20" s="12" t="s">
        <v>1387</v>
      </c>
      <c r="AK20" s="12" t="s">
        <v>1387</v>
      </c>
      <c r="AL20" s="12" t="s">
        <v>1513</v>
      </c>
      <c r="AM20" s="13" t="s">
        <v>1514</v>
      </c>
      <c r="AO20" s="11" t="s">
        <v>1515</v>
      </c>
      <c r="AP20" s="12">
        <v>20</v>
      </c>
      <c r="AQ20" s="49" t="s">
        <v>1516</v>
      </c>
      <c r="AR20" s="46" t="s">
        <v>1515</v>
      </c>
      <c r="AV20" s="178">
        <f t="shared" si="0"/>
        <v>2012</v>
      </c>
      <c r="AX20" s="248" t="s">
        <v>1517</v>
      </c>
    </row>
    <row r="21" spans="1:50">
      <c r="A21" s="8" t="s">
        <v>1518</v>
      </c>
      <c r="C21" s="278" t="s">
        <v>2409</v>
      </c>
      <c r="H21" s="9" t="s">
        <v>1519</v>
      </c>
      <c r="I21" s="113" t="s">
        <v>1520</v>
      </c>
      <c r="N21" s="11">
        <v>205</v>
      </c>
      <c r="O21" s="12" t="s">
        <v>1521</v>
      </c>
      <c r="P21" s="12" t="s">
        <v>1315</v>
      </c>
      <c r="Q21" s="13" t="s">
        <v>1297</v>
      </c>
      <c r="AE21" s="244" t="s">
        <v>1522</v>
      </c>
      <c r="AF21" s="245">
        <v>2</v>
      </c>
      <c r="AH21" s="11">
        <v>26</v>
      </c>
      <c r="AI21" s="12" t="s">
        <v>1523</v>
      </c>
      <c r="AJ21" s="12" t="s">
        <v>1347</v>
      </c>
      <c r="AK21" s="12" t="s">
        <v>1347</v>
      </c>
      <c r="AL21" s="12" t="s">
        <v>1524</v>
      </c>
      <c r="AM21" s="13" t="s">
        <v>1525</v>
      </c>
      <c r="AO21" s="11" t="s">
        <v>1526</v>
      </c>
      <c r="AP21" s="12">
        <v>21</v>
      </c>
      <c r="AQ21" s="49" t="s">
        <v>1527</v>
      </c>
      <c r="AR21" s="46" t="s">
        <v>1526</v>
      </c>
      <c r="AV21" s="178">
        <f t="shared" si="0"/>
        <v>2011</v>
      </c>
    </row>
    <row r="22" spans="1:50">
      <c r="A22" s="8" t="s">
        <v>1528</v>
      </c>
      <c r="C22" s="278" t="s">
        <v>1268</v>
      </c>
      <c r="H22" s="9" t="s">
        <v>1529</v>
      </c>
      <c r="I22" s="113" t="s">
        <v>1530</v>
      </c>
      <c r="N22" s="11">
        <v>206</v>
      </c>
      <c r="O22" s="12" t="s">
        <v>1531</v>
      </c>
      <c r="P22" s="12" t="s">
        <v>1315</v>
      </c>
      <c r="Q22" s="13" t="s">
        <v>1297</v>
      </c>
      <c r="AE22" s="9" t="s">
        <v>1532</v>
      </c>
      <c r="AF22" s="14">
        <v>3</v>
      </c>
      <c r="AH22" s="11">
        <v>18</v>
      </c>
      <c r="AI22" s="12" t="s">
        <v>1311</v>
      </c>
      <c r="AJ22" s="12" t="s">
        <v>1296</v>
      </c>
      <c r="AK22" s="12" t="s">
        <v>1296</v>
      </c>
      <c r="AL22" s="12" t="s">
        <v>1533</v>
      </c>
      <c r="AM22" s="13" t="s">
        <v>1534</v>
      </c>
      <c r="AO22" s="11" t="s">
        <v>1535</v>
      </c>
      <c r="AP22" s="12">
        <v>22</v>
      </c>
      <c r="AQ22" s="49" t="s">
        <v>1536</v>
      </c>
      <c r="AR22" s="46" t="s">
        <v>1535</v>
      </c>
      <c r="AV22" s="178">
        <f t="shared" si="0"/>
        <v>2010</v>
      </c>
      <c r="AX22" s="377" t="s">
        <v>1216</v>
      </c>
    </row>
    <row r="23" spans="1:50">
      <c r="A23" s="8" t="s">
        <v>1537</v>
      </c>
      <c r="H23" s="9" t="s">
        <v>1538</v>
      </c>
      <c r="I23" s="113" t="s">
        <v>1539</v>
      </c>
      <c r="N23" s="11">
        <v>207</v>
      </c>
      <c r="O23" s="12" t="s">
        <v>1540</v>
      </c>
      <c r="P23" s="12" t="s">
        <v>1315</v>
      </c>
      <c r="Q23" s="13" t="s">
        <v>1297</v>
      </c>
      <c r="AE23" s="16" t="s">
        <v>1541</v>
      </c>
      <c r="AF23" s="17">
        <v>4</v>
      </c>
      <c r="AH23" s="11">
        <v>27</v>
      </c>
      <c r="AI23" s="12" t="s">
        <v>1542</v>
      </c>
      <c r="AJ23" s="12" t="s">
        <v>1387</v>
      </c>
      <c r="AK23" s="12" t="s">
        <v>1387</v>
      </c>
      <c r="AL23" s="12" t="s">
        <v>1543</v>
      </c>
      <c r="AM23" s="13" t="s">
        <v>1544</v>
      </c>
      <c r="AO23" s="11" t="s">
        <v>1545</v>
      </c>
      <c r="AP23" s="12">
        <v>23</v>
      </c>
      <c r="AQ23" s="49" t="s">
        <v>1546</v>
      </c>
      <c r="AR23" s="46" t="s">
        <v>1545</v>
      </c>
      <c r="AV23" s="178">
        <f t="shared" si="0"/>
        <v>2009</v>
      </c>
      <c r="AX23" s="378"/>
    </row>
    <row r="24" spans="1:50" ht="12.75">
      <c r="A24" s="8" t="s">
        <v>1547</v>
      </c>
      <c r="H24" s="9" t="s">
        <v>1548</v>
      </c>
      <c r="I24" s="113" t="s">
        <v>1549</v>
      </c>
      <c r="N24" s="11">
        <v>208</v>
      </c>
      <c r="O24" s="12" t="s">
        <v>1550</v>
      </c>
      <c r="P24" s="12" t="s">
        <v>1315</v>
      </c>
      <c r="Q24" s="13" t="s">
        <v>1297</v>
      </c>
      <c r="AE24"/>
      <c r="AF24"/>
      <c r="AH24" s="11">
        <v>19</v>
      </c>
      <c r="AI24" s="12" t="s">
        <v>1551</v>
      </c>
      <c r="AJ24" s="12" t="s">
        <v>1374</v>
      </c>
      <c r="AK24" s="12" t="s">
        <v>1331</v>
      </c>
      <c r="AL24" s="12" t="s">
        <v>1552</v>
      </c>
      <c r="AM24" s="13" t="s">
        <v>1553</v>
      </c>
      <c r="AO24" s="11" t="s">
        <v>1554</v>
      </c>
      <c r="AP24" s="12">
        <v>24</v>
      </c>
      <c r="AQ24" s="49">
        <v>200813</v>
      </c>
      <c r="AR24" s="46" t="str">
        <f>AO24</f>
        <v>FY 2008</v>
      </c>
      <c r="AV24" s="178">
        <f t="shared" si="0"/>
        <v>2008</v>
      </c>
      <c r="AX24" s="248" t="s">
        <v>1555</v>
      </c>
    </row>
    <row r="25" spans="1:50" ht="12.75">
      <c r="A25" s="8" t="s">
        <v>1556</v>
      </c>
      <c r="H25" s="9" t="s">
        <v>1557</v>
      </c>
      <c r="I25" s="113" t="s">
        <v>1558</v>
      </c>
      <c r="N25" s="11">
        <v>209</v>
      </c>
      <c r="O25" s="12" t="s">
        <v>1559</v>
      </c>
      <c r="P25" s="12" t="s">
        <v>1315</v>
      </c>
      <c r="Q25" s="13" t="s">
        <v>1297</v>
      </c>
      <c r="AH25" s="11">
        <v>28</v>
      </c>
      <c r="AI25" s="12" t="s">
        <v>1560</v>
      </c>
      <c r="AJ25" s="12" t="s">
        <v>1387</v>
      </c>
      <c r="AK25" s="12" t="s">
        <v>1387</v>
      </c>
      <c r="AL25" s="12" t="s">
        <v>1561</v>
      </c>
      <c r="AM25" s="13" t="s">
        <v>1562</v>
      </c>
      <c r="AO25" s="11" t="s">
        <v>1563</v>
      </c>
      <c r="AP25" s="12">
        <v>25</v>
      </c>
      <c r="AQ25" s="49">
        <v>200814</v>
      </c>
      <c r="AR25" s="46" t="str">
        <f>AO25</f>
        <v>YTD 2008</v>
      </c>
      <c r="AV25" s="178">
        <f t="shared" si="0"/>
        <v>2007</v>
      </c>
      <c r="AX25" s="248" t="s">
        <v>1564</v>
      </c>
    </row>
    <row r="26" spans="1:50">
      <c r="A26" s="8" t="s">
        <v>1565</v>
      </c>
      <c r="H26" s="9" t="s">
        <v>1566</v>
      </c>
      <c r="I26" s="113" t="s">
        <v>1567</v>
      </c>
      <c r="N26" s="11">
        <v>210</v>
      </c>
      <c r="O26" s="12" t="s">
        <v>1568</v>
      </c>
      <c r="P26" s="12" t="s">
        <v>1315</v>
      </c>
      <c r="Q26" s="13" t="s">
        <v>1297</v>
      </c>
      <c r="AH26" s="11">
        <v>33</v>
      </c>
      <c r="AI26" s="12" t="s">
        <v>1569</v>
      </c>
      <c r="AJ26" s="12" t="s">
        <v>1347</v>
      </c>
      <c r="AK26" s="12" t="s">
        <v>1347</v>
      </c>
      <c r="AL26" s="12" t="s">
        <v>1570</v>
      </c>
      <c r="AM26" s="13" t="s">
        <v>1571</v>
      </c>
      <c r="AO26" s="11" t="s">
        <v>1572</v>
      </c>
      <c r="AP26" s="12">
        <v>26</v>
      </c>
      <c r="AQ26" s="49" t="s">
        <v>1573</v>
      </c>
      <c r="AR26" s="46" t="s">
        <v>1572</v>
      </c>
      <c r="AV26" s="179">
        <f t="shared" si="0"/>
        <v>2006</v>
      </c>
    </row>
    <row r="27" spans="1:50">
      <c r="A27" s="8" t="s">
        <v>1574</v>
      </c>
      <c r="H27" s="9" t="s">
        <v>1575</v>
      </c>
      <c r="I27" s="113" t="s">
        <v>1576</v>
      </c>
      <c r="N27" s="11">
        <v>211</v>
      </c>
      <c r="O27" s="12" t="s">
        <v>1577</v>
      </c>
      <c r="P27" s="12" t="s">
        <v>1315</v>
      </c>
      <c r="Q27" s="13" t="s">
        <v>1297</v>
      </c>
      <c r="AH27" s="11">
        <v>29</v>
      </c>
      <c r="AI27" s="12" t="s">
        <v>1578</v>
      </c>
      <c r="AJ27" s="12" t="s">
        <v>1387</v>
      </c>
      <c r="AK27" s="12" t="s">
        <v>1387</v>
      </c>
      <c r="AL27" s="12" t="s">
        <v>1579</v>
      </c>
      <c r="AM27" s="13" t="s">
        <v>1580</v>
      </c>
      <c r="AO27" s="11" t="s">
        <v>1581</v>
      </c>
      <c r="AP27" s="12">
        <v>27</v>
      </c>
      <c r="AQ27" s="49" t="s">
        <v>1582</v>
      </c>
      <c r="AR27" s="46" t="s">
        <v>1581</v>
      </c>
      <c r="AV27" s="179">
        <f t="shared" si="0"/>
        <v>2005</v>
      </c>
      <c r="AX27" s="252" t="s">
        <v>1218</v>
      </c>
    </row>
    <row r="28" spans="1:50">
      <c r="A28" s="8" t="s">
        <v>1583</v>
      </c>
      <c r="H28" s="9" t="s">
        <v>1584</v>
      </c>
      <c r="I28" s="113" t="s">
        <v>1585</v>
      </c>
      <c r="N28" s="11">
        <v>212</v>
      </c>
      <c r="O28" s="12" t="s">
        <v>1586</v>
      </c>
      <c r="P28" s="12" t="s">
        <v>1315</v>
      </c>
      <c r="Q28" s="13" t="s">
        <v>1297</v>
      </c>
      <c r="AH28" s="11">
        <v>25</v>
      </c>
      <c r="AI28" s="12" t="s">
        <v>1587</v>
      </c>
      <c r="AJ28" s="12" t="s">
        <v>1315</v>
      </c>
      <c r="AK28" s="12" t="s">
        <v>1315</v>
      </c>
      <c r="AL28" s="12" t="s">
        <v>1588</v>
      </c>
      <c r="AM28" s="13" t="s">
        <v>1589</v>
      </c>
      <c r="AO28" s="11" t="s">
        <v>1590</v>
      </c>
      <c r="AP28" s="12">
        <v>28</v>
      </c>
      <c r="AQ28" s="49" t="s">
        <v>1591</v>
      </c>
      <c r="AR28" s="46" t="s">
        <v>1590</v>
      </c>
      <c r="AX28" s="249" t="s">
        <v>1592</v>
      </c>
    </row>
    <row r="29" spans="1:50">
      <c r="A29" s="8" t="s">
        <v>1593</v>
      </c>
      <c r="H29" s="9" t="s">
        <v>1594</v>
      </c>
      <c r="I29" s="113" t="s">
        <v>1595</v>
      </c>
      <c r="N29" s="11">
        <v>213</v>
      </c>
      <c r="O29" s="12" t="s">
        <v>1596</v>
      </c>
      <c r="P29" s="12" t="s">
        <v>1315</v>
      </c>
      <c r="Q29" s="13" t="s">
        <v>1297</v>
      </c>
      <c r="AH29" s="11">
        <v>35</v>
      </c>
      <c r="AI29" s="12" t="s">
        <v>1597</v>
      </c>
      <c r="AJ29" s="12" t="s">
        <v>1374</v>
      </c>
      <c r="AK29" s="12" t="s">
        <v>1331</v>
      </c>
      <c r="AL29" s="12" t="s">
        <v>1598</v>
      </c>
      <c r="AM29" s="13" t="s">
        <v>1599</v>
      </c>
      <c r="AO29" s="11" t="s">
        <v>1600</v>
      </c>
      <c r="AP29" s="12">
        <v>29</v>
      </c>
      <c r="AQ29" s="49" t="s">
        <v>1601</v>
      </c>
      <c r="AR29" s="46" t="s">
        <v>1600</v>
      </c>
      <c r="AX29" s="249" t="s">
        <v>1602</v>
      </c>
    </row>
    <row r="30" spans="1:50">
      <c r="A30" s="8" t="s">
        <v>1603</v>
      </c>
      <c r="H30" s="9" t="s">
        <v>1604</v>
      </c>
      <c r="I30" s="113" t="s">
        <v>1605</v>
      </c>
      <c r="N30" s="11">
        <v>214</v>
      </c>
      <c r="O30" s="12" t="s">
        <v>1606</v>
      </c>
      <c r="P30" s="12" t="s">
        <v>1315</v>
      </c>
      <c r="Q30" s="13" t="s">
        <v>1297</v>
      </c>
      <c r="AH30" s="11">
        <v>34</v>
      </c>
      <c r="AI30" s="12" t="s">
        <v>1607</v>
      </c>
      <c r="AJ30" s="12" t="s">
        <v>1268</v>
      </c>
      <c r="AK30" s="12" t="s">
        <v>1268</v>
      </c>
      <c r="AL30" s="12" t="s">
        <v>1608</v>
      </c>
      <c r="AM30" s="13" t="s">
        <v>1609</v>
      </c>
      <c r="AO30" s="11" t="s">
        <v>1610</v>
      </c>
      <c r="AP30" s="12">
        <v>30</v>
      </c>
      <c r="AQ30" s="49">
        <v>200913</v>
      </c>
      <c r="AR30" s="46" t="str">
        <f>AO30</f>
        <v>FY 2009</v>
      </c>
      <c r="AX30" s="249" t="s">
        <v>1611</v>
      </c>
    </row>
    <row r="31" spans="1:50">
      <c r="A31" s="8" t="s">
        <v>1612</v>
      </c>
      <c r="H31" s="9" t="s">
        <v>1613</v>
      </c>
      <c r="I31" s="113" t="s">
        <v>1614</v>
      </c>
      <c r="N31" s="11">
        <v>215</v>
      </c>
      <c r="O31" s="12" t="s">
        <v>1615</v>
      </c>
      <c r="P31" s="12" t="s">
        <v>1315</v>
      </c>
      <c r="Q31" s="13" t="s">
        <v>1297</v>
      </c>
      <c r="AH31" s="11">
        <v>30</v>
      </c>
      <c r="AI31" s="12" t="s">
        <v>1616</v>
      </c>
      <c r="AJ31" s="12" t="s">
        <v>1387</v>
      </c>
      <c r="AK31" s="12" t="s">
        <v>1387</v>
      </c>
      <c r="AL31" s="12" t="s">
        <v>1617</v>
      </c>
      <c r="AM31" s="13" t="s">
        <v>1618</v>
      </c>
      <c r="AO31" s="11" t="s">
        <v>1619</v>
      </c>
      <c r="AP31" s="12">
        <v>31</v>
      </c>
      <c r="AQ31" s="49">
        <v>200914</v>
      </c>
      <c r="AR31" s="46" t="str">
        <f>AO31</f>
        <v>YTD 2009</v>
      </c>
      <c r="AX31" s="249" t="s">
        <v>1620</v>
      </c>
    </row>
    <row r="32" spans="1:50">
      <c r="A32" s="8" t="s">
        <v>1621</v>
      </c>
      <c r="H32" s="9" t="s">
        <v>1622</v>
      </c>
      <c r="I32" s="113" t="s">
        <v>1623</v>
      </c>
      <c r="N32" s="11">
        <v>301</v>
      </c>
      <c r="O32" s="12" t="s">
        <v>1450</v>
      </c>
      <c r="P32" s="12" t="s">
        <v>1347</v>
      </c>
      <c r="Q32" s="13" t="s">
        <v>1347</v>
      </c>
      <c r="AH32" s="11">
        <v>228</v>
      </c>
      <c r="AI32" s="12" t="s">
        <v>1624</v>
      </c>
      <c r="AJ32" s="12" t="s">
        <v>1387</v>
      </c>
      <c r="AK32" s="12" t="s">
        <v>1387</v>
      </c>
      <c r="AL32" s="12" t="s">
        <v>1625</v>
      </c>
      <c r="AM32" s="13" t="s">
        <v>1626</v>
      </c>
      <c r="AO32" s="11" t="s">
        <v>1627</v>
      </c>
      <c r="AP32" s="12">
        <v>32</v>
      </c>
      <c r="AQ32" s="49" t="s">
        <v>1628</v>
      </c>
      <c r="AR32" s="46" t="s">
        <v>1627</v>
      </c>
      <c r="AX32" s="249" t="s">
        <v>1629</v>
      </c>
    </row>
    <row r="33" spans="1:50">
      <c r="A33" s="8" t="s">
        <v>1630</v>
      </c>
      <c r="H33" s="9" t="s">
        <v>1631</v>
      </c>
      <c r="I33" s="113" t="s">
        <v>1632</v>
      </c>
      <c r="N33" s="11">
        <v>302</v>
      </c>
      <c r="O33" s="12" t="s">
        <v>1633</v>
      </c>
      <c r="P33" s="12" t="s">
        <v>1347</v>
      </c>
      <c r="Q33" s="13" t="s">
        <v>1347</v>
      </c>
      <c r="AH33" s="11">
        <v>32</v>
      </c>
      <c r="AI33" s="12" t="s">
        <v>1634</v>
      </c>
      <c r="AJ33" s="12" t="s">
        <v>1347</v>
      </c>
      <c r="AK33" s="12" t="s">
        <v>1347</v>
      </c>
      <c r="AL33" s="12" t="s">
        <v>1635</v>
      </c>
      <c r="AM33" s="13" t="s">
        <v>1636</v>
      </c>
      <c r="AO33" s="11" t="s">
        <v>1637</v>
      </c>
      <c r="AP33" s="12">
        <v>33</v>
      </c>
      <c r="AQ33" s="49" t="s">
        <v>1638</v>
      </c>
      <c r="AR33" s="46" t="s">
        <v>1637</v>
      </c>
    </row>
    <row r="34" spans="1:50">
      <c r="A34" s="8" t="s">
        <v>1639</v>
      </c>
      <c r="H34" s="9" t="s">
        <v>1640</v>
      </c>
      <c r="I34" s="113" t="s">
        <v>1641</v>
      </c>
      <c r="N34" s="11">
        <v>303</v>
      </c>
      <c r="O34" s="12" t="s">
        <v>1642</v>
      </c>
      <c r="P34" s="12" t="s">
        <v>1347</v>
      </c>
      <c r="Q34" s="13" t="s">
        <v>1347</v>
      </c>
      <c r="AH34" s="11">
        <v>22</v>
      </c>
      <c r="AI34" s="12" t="s">
        <v>1479</v>
      </c>
      <c r="AJ34" s="12" t="s">
        <v>1315</v>
      </c>
      <c r="AK34" s="12" t="s">
        <v>1315</v>
      </c>
      <c r="AL34" s="12" t="s">
        <v>1643</v>
      </c>
      <c r="AM34" s="13" t="s">
        <v>1644</v>
      </c>
      <c r="AO34" s="11" t="s">
        <v>1645</v>
      </c>
      <c r="AP34" s="12">
        <v>34</v>
      </c>
      <c r="AQ34" s="49" t="s">
        <v>1646</v>
      </c>
      <c r="AR34" s="46" t="s">
        <v>1645</v>
      </c>
      <c r="AX34" s="252" t="s">
        <v>1647</v>
      </c>
    </row>
    <row r="35" spans="1:50">
      <c r="A35" s="8" t="s">
        <v>1648</v>
      </c>
      <c r="H35" s="9" t="s">
        <v>1649</v>
      </c>
      <c r="I35" s="113" t="s">
        <v>1650</v>
      </c>
      <c r="N35" s="11">
        <v>304</v>
      </c>
      <c r="O35" s="12" t="s">
        <v>1651</v>
      </c>
      <c r="P35" s="12" t="s">
        <v>1347</v>
      </c>
      <c r="Q35" s="13" t="s">
        <v>1347</v>
      </c>
      <c r="AH35" s="11">
        <v>20</v>
      </c>
      <c r="AI35" s="12" t="s">
        <v>1652</v>
      </c>
      <c r="AJ35" s="12" t="s">
        <v>1374</v>
      </c>
      <c r="AK35" s="12" t="s">
        <v>1331</v>
      </c>
      <c r="AL35" s="12" t="s">
        <v>1653</v>
      </c>
      <c r="AM35" s="13" t="s">
        <v>1654</v>
      </c>
      <c r="AO35" s="11" t="s">
        <v>1655</v>
      </c>
      <c r="AP35" s="12">
        <v>35</v>
      </c>
      <c r="AQ35" s="49" t="s">
        <v>1656</v>
      </c>
      <c r="AR35" s="46" t="s">
        <v>1655</v>
      </c>
      <c r="AX35" s="249" t="s">
        <v>1657</v>
      </c>
    </row>
    <row r="36" spans="1:50">
      <c r="A36" s="8" t="s">
        <v>1658</v>
      </c>
      <c r="H36" s="16" t="s">
        <v>1659</v>
      </c>
      <c r="I36" s="114" t="s">
        <v>1660</v>
      </c>
      <c r="N36" s="11">
        <v>305</v>
      </c>
      <c r="O36" s="12" t="s">
        <v>1661</v>
      </c>
      <c r="P36" s="12" t="s">
        <v>1347</v>
      </c>
      <c r="Q36" s="13" t="s">
        <v>1347</v>
      </c>
      <c r="AH36" s="11">
        <v>17</v>
      </c>
      <c r="AI36" s="12" t="s">
        <v>1662</v>
      </c>
      <c r="AJ36" s="12" t="s">
        <v>1374</v>
      </c>
      <c r="AK36" s="12" t="s">
        <v>1331</v>
      </c>
      <c r="AL36" s="12" t="s">
        <v>1663</v>
      </c>
      <c r="AM36" s="13" t="s">
        <v>1664</v>
      </c>
      <c r="AO36" s="11" t="s">
        <v>1665</v>
      </c>
      <c r="AP36" s="12">
        <v>36</v>
      </c>
      <c r="AQ36" s="49">
        <v>201013</v>
      </c>
      <c r="AR36" s="46" t="str">
        <f>AO36</f>
        <v>FY 2010</v>
      </c>
      <c r="AX36" s="249" t="s">
        <v>1666</v>
      </c>
    </row>
    <row r="37" spans="1:50">
      <c r="A37" s="8" t="s">
        <v>1667</v>
      </c>
      <c r="N37" s="11">
        <v>306</v>
      </c>
      <c r="O37" s="12" t="s">
        <v>1668</v>
      </c>
      <c r="P37" s="12" t="s">
        <v>1347</v>
      </c>
      <c r="Q37" s="13" t="s">
        <v>1347</v>
      </c>
      <c r="AH37" s="11">
        <v>112</v>
      </c>
      <c r="AI37" s="12" t="s">
        <v>1633</v>
      </c>
      <c r="AJ37" s="12" t="s">
        <v>1347</v>
      </c>
      <c r="AK37" s="12" t="s">
        <v>1347</v>
      </c>
      <c r="AL37" s="12" t="s">
        <v>1669</v>
      </c>
      <c r="AM37" s="13" t="s">
        <v>1670</v>
      </c>
      <c r="AO37" s="11" t="s">
        <v>1671</v>
      </c>
      <c r="AP37" s="12">
        <v>37</v>
      </c>
      <c r="AQ37" s="49">
        <v>201013</v>
      </c>
      <c r="AR37" s="46" t="str">
        <f>AO37</f>
        <v>FY 2020</v>
      </c>
    </row>
    <row r="38" spans="1:50">
      <c r="A38" s="15" t="s">
        <v>1672</v>
      </c>
      <c r="N38" s="11">
        <v>307</v>
      </c>
      <c r="O38" s="12" t="s">
        <v>1673</v>
      </c>
      <c r="P38" s="12" t="s">
        <v>1347</v>
      </c>
      <c r="Q38" s="13" t="s">
        <v>1347</v>
      </c>
      <c r="AH38" s="11">
        <v>43</v>
      </c>
      <c r="AI38" s="12" t="s">
        <v>1674</v>
      </c>
      <c r="AJ38" s="12" t="s">
        <v>1374</v>
      </c>
      <c r="AK38" s="12" t="s">
        <v>1331</v>
      </c>
      <c r="AL38" s="12" t="s">
        <v>1675</v>
      </c>
      <c r="AM38" s="13" t="s">
        <v>1676</v>
      </c>
      <c r="AO38" s="11" t="s">
        <v>1677</v>
      </c>
      <c r="AP38" s="12">
        <v>38</v>
      </c>
      <c r="AQ38" s="49">
        <v>201014</v>
      </c>
      <c r="AR38" s="46" t="str">
        <f>AO38</f>
        <v>YTD 2010</v>
      </c>
    </row>
    <row r="39" spans="1:50">
      <c r="N39" s="11">
        <v>308</v>
      </c>
      <c r="O39" s="12" t="s">
        <v>1678</v>
      </c>
      <c r="P39" s="12" t="s">
        <v>1347</v>
      </c>
      <c r="Q39" s="13" t="s">
        <v>1347</v>
      </c>
      <c r="AH39" s="11">
        <v>37</v>
      </c>
      <c r="AI39" s="12" t="s">
        <v>1679</v>
      </c>
      <c r="AJ39" s="12" t="s">
        <v>1387</v>
      </c>
      <c r="AK39" s="12" t="s">
        <v>1387</v>
      </c>
      <c r="AL39" s="12" t="s">
        <v>1680</v>
      </c>
      <c r="AM39" s="13" t="s">
        <v>1681</v>
      </c>
      <c r="AO39" s="11" t="s">
        <v>1682</v>
      </c>
      <c r="AP39" s="12">
        <v>39</v>
      </c>
      <c r="AQ39" s="49" t="s">
        <v>1683</v>
      </c>
      <c r="AR39" s="46" t="s">
        <v>1682</v>
      </c>
    </row>
    <row r="40" spans="1:50">
      <c r="A40" s="35" t="s">
        <v>1684</v>
      </c>
      <c r="N40" s="11">
        <v>309</v>
      </c>
      <c r="O40" s="12" t="s">
        <v>1685</v>
      </c>
      <c r="P40" s="12" t="s">
        <v>1347</v>
      </c>
      <c r="Q40" s="13" t="s">
        <v>1347</v>
      </c>
      <c r="AH40" s="11">
        <v>49</v>
      </c>
      <c r="AI40" s="12" t="s">
        <v>1686</v>
      </c>
      <c r="AJ40" s="12" t="s">
        <v>1374</v>
      </c>
      <c r="AK40" s="12" t="s">
        <v>1331</v>
      </c>
      <c r="AL40" s="12" t="s">
        <v>1367</v>
      </c>
      <c r="AM40" s="13" t="s">
        <v>1687</v>
      </c>
      <c r="AO40" s="11" t="s">
        <v>1688</v>
      </c>
      <c r="AP40" s="12">
        <v>40</v>
      </c>
      <c r="AQ40" s="49" t="s">
        <v>1689</v>
      </c>
      <c r="AR40" s="46" t="s">
        <v>1688</v>
      </c>
    </row>
    <row r="41" spans="1:50">
      <c r="A41" s="10" t="s">
        <v>1690</v>
      </c>
      <c r="N41" s="11">
        <v>310</v>
      </c>
      <c r="O41" s="12" t="s">
        <v>1691</v>
      </c>
      <c r="P41" s="12" t="s">
        <v>1347</v>
      </c>
      <c r="Q41" s="13" t="s">
        <v>1347</v>
      </c>
      <c r="AH41" s="11">
        <v>53</v>
      </c>
      <c r="AI41" s="12" t="s">
        <v>1692</v>
      </c>
      <c r="AJ41" s="12" t="s">
        <v>1387</v>
      </c>
      <c r="AK41" s="12" t="s">
        <v>1387</v>
      </c>
      <c r="AL41" s="12" t="s">
        <v>1693</v>
      </c>
      <c r="AM41" s="13" t="s">
        <v>1694</v>
      </c>
      <c r="AO41" s="11" t="s">
        <v>1695</v>
      </c>
      <c r="AP41" s="12">
        <v>41</v>
      </c>
      <c r="AQ41" s="49" t="s">
        <v>1696</v>
      </c>
      <c r="AR41" s="46" t="s">
        <v>1695</v>
      </c>
    </row>
    <row r="42" spans="1:50">
      <c r="A42" s="8" t="s">
        <v>1340</v>
      </c>
      <c r="N42" s="11">
        <v>311</v>
      </c>
      <c r="O42" s="12" t="s">
        <v>1697</v>
      </c>
      <c r="P42" s="12" t="s">
        <v>1347</v>
      </c>
      <c r="Q42" s="13" t="s">
        <v>1347</v>
      </c>
      <c r="AH42" s="11">
        <v>36</v>
      </c>
      <c r="AI42" s="12" t="s">
        <v>1698</v>
      </c>
      <c r="AJ42" s="12" t="s">
        <v>1374</v>
      </c>
      <c r="AK42" s="12" t="s">
        <v>1331</v>
      </c>
      <c r="AL42" s="12" t="s">
        <v>1699</v>
      </c>
      <c r="AM42" s="13" t="s">
        <v>1700</v>
      </c>
      <c r="AO42" s="11" t="s">
        <v>1701</v>
      </c>
      <c r="AP42" s="12">
        <v>42</v>
      </c>
      <c r="AQ42" s="49" t="s">
        <v>1702</v>
      </c>
      <c r="AR42" s="46" t="s">
        <v>1701</v>
      </c>
    </row>
    <row r="43" spans="1:50">
      <c r="A43" s="8" t="s">
        <v>1703</v>
      </c>
      <c r="N43" s="11">
        <v>312</v>
      </c>
      <c r="O43" s="12" t="s">
        <v>1704</v>
      </c>
      <c r="P43" s="12" t="s">
        <v>1347</v>
      </c>
      <c r="Q43" s="13" t="s">
        <v>1347</v>
      </c>
      <c r="AH43" s="11">
        <v>205</v>
      </c>
      <c r="AI43" s="12" t="s">
        <v>1705</v>
      </c>
      <c r="AJ43" s="12" t="s">
        <v>1374</v>
      </c>
      <c r="AK43" s="12" t="s">
        <v>1331</v>
      </c>
      <c r="AL43" s="12" t="s">
        <v>1706</v>
      </c>
      <c r="AM43" s="13" t="s">
        <v>1707</v>
      </c>
      <c r="AO43" s="11" t="s">
        <v>1708</v>
      </c>
      <c r="AP43" s="12">
        <v>43</v>
      </c>
      <c r="AQ43" s="49">
        <v>201113</v>
      </c>
      <c r="AR43" s="46" t="str">
        <f>AO43</f>
        <v>FY 2011</v>
      </c>
    </row>
    <row r="44" spans="1:50">
      <c r="A44" s="15" t="s">
        <v>1268</v>
      </c>
      <c r="N44" s="11">
        <v>313</v>
      </c>
      <c r="O44" s="12" t="s">
        <v>1709</v>
      </c>
      <c r="P44" s="12" t="s">
        <v>1347</v>
      </c>
      <c r="Q44" s="13" t="s">
        <v>1347</v>
      </c>
      <c r="AH44" s="11">
        <v>40</v>
      </c>
      <c r="AI44" s="12" t="s">
        <v>1710</v>
      </c>
      <c r="AJ44" s="12" t="s">
        <v>1387</v>
      </c>
      <c r="AK44" s="12" t="s">
        <v>1387</v>
      </c>
      <c r="AL44" s="12" t="s">
        <v>1711</v>
      </c>
      <c r="AM44" s="13" t="s">
        <v>1712</v>
      </c>
      <c r="AO44" s="11" t="s">
        <v>1713</v>
      </c>
      <c r="AP44" s="12">
        <v>44</v>
      </c>
      <c r="AQ44" s="49">
        <v>201114</v>
      </c>
      <c r="AR44" s="46" t="str">
        <f>AO44</f>
        <v>YTD 2011</v>
      </c>
    </row>
    <row r="45" spans="1:50">
      <c r="N45" s="11">
        <v>314</v>
      </c>
      <c r="O45" s="12" t="s">
        <v>1714</v>
      </c>
      <c r="P45" s="12" t="s">
        <v>1347</v>
      </c>
      <c r="Q45" s="13" t="s">
        <v>1347</v>
      </c>
      <c r="AH45" s="11">
        <v>41</v>
      </c>
      <c r="AI45" s="12" t="s">
        <v>1642</v>
      </c>
      <c r="AJ45" s="12" t="s">
        <v>1347</v>
      </c>
      <c r="AK45" s="12" t="s">
        <v>1347</v>
      </c>
      <c r="AL45" s="12" t="s">
        <v>1715</v>
      </c>
      <c r="AM45" s="13" t="s">
        <v>1716</v>
      </c>
      <c r="AO45" s="11" t="s">
        <v>1717</v>
      </c>
      <c r="AP45" s="12">
        <v>45</v>
      </c>
      <c r="AQ45" s="49" t="s">
        <v>1718</v>
      </c>
      <c r="AR45" s="46" t="s">
        <v>1717</v>
      </c>
    </row>
    <row r="46" spans="1:50">
      <c r="A46" s="4" t="s">
        <v>1719</v>
      </c>
      <c r="N46" s="11">
        <v>315</v>
      </c>
      <c r="O46" s="12" t="s">
        <v>1720</v>
      </c>
      <c r="P46" s="12" t="s">
        <v>1347</v>
      </c>
      <c r="Q46" s="13" t="s">
        <v>1347</v>
      </c>
      <c r="AH46" s="11">
        <v>52</v>
      </c>
      <c r="AI46" s="12" t="s">
        <v>1721</v>
      </c>
      <c r="AJ46" s="12" t="s">
        <v>1268</v>
      </c>
      <c r="AK46" s="12" t="s">
        <v>1268</v>
      </c>
      <c r="AL46" s="12" t="s">
        <v>1722</v>
      </c>
      <c r="AM46" s="13" t="s">
        <v>1723</v>
      </c>
      <c r="AO46" s="11" t="s">
        <v>1724</v>
      </c>
      <c r="AP46" s="12">
        <v>46</v>
      </c>
      <c r="AQ46" s="49" t="s">
        <v>1725</v>
      </c>
      <c r="AR46" s="46" t="s">
        <v>1724</v>
      </c>
    </row>
    <row r="47" spans="1:50">
      <c r="A47" s="25" t="s">
        <v>1495</v>
      </c>
      <c r="N47" s="11">
        <v>316</v>
      </c>
      <c r="O47" s="12" t="s">
        <v>1726</v>
      </c>
      <c r="P47" s="12" t="s">
        <v>1347</v>
      </c>
      <c r="Q47" s="13" t="s">
        <v>1347</v>
      </c>
      <c r="AH47" s="11">
        <v>38</v>
      </c>
      <c r="AI47" s="12" t="s">
        <v>1727</v>
      </c>
      <c r="AJ47" s="12" t="s">
        <v>1268</v>
      </c>
      <c r="AK47" s="12" t="s">
        <v>1268</v>
      </c>
      <c r="AL47" s="12" t="s">
        <v>1728</v>
      </c>
      <c r="AM47" s="13" t="s">
        <v>1729</v>
      </c>
      <c r="AO47" s="11" t="s">
        <v>1730</v>
      </c>
      <c r="AP47" s="12">
        <v>47</v>
      </c>
      <c r="AQ47" s="49" t="s">
        <v>1731</v>
      </c>
      <c r="AR47" s="46" t="s">
        <v>1730</v>
      </c>
    </row>
    <row r="48" spans="1:50">
      <c r="A48" s="25" t="s">
        <v>1505</v>
      </c>
      <c r="N48" s="11">
        <v>401</v>
      </c>
      <c r="O48" s="12" t="s">
        <v>1732</v>
      </c>
      <c r="P48" s="12" t="s">
        <v>1387</v>
      </c>
      <c r="Q48" s="13" t="s">
        <v>1387</v>
      </c>
      <c r="AH48" s="11">
        <v>47</v>
      </c>
      <c r="AI48" s="12" t="s">
        <v>1733</v>
      </c>
      <c r="AJ48" s="12" t="s">
        <v>1387</v>
      </c>
      <c r="AK48" s="12" t="s">
        <v>1387</v>
      </c>
      <c r="AL48" s="12" t="s">
        <v>1734</v>
      </c>
      <c r="AM48" s="13" t="s">
        <v>1735</v>
      </c>
      <c r="AO48" s="11" t="s">
        <v>1736</v>
      </c>
      <c r="AP48" s="12">
        <v>48</v>
      </c>
      <c r="AQ48" s="49" t="s">
        <v>1737</v>
      </c>
      <c r="AR48" s="46" t="s">
        <v>1736</v>
      </c>
    </row>
    <row r="49" spans="1:44">
      <c r="A49" s="25" t="s">
        <v>1738</v>
      </c>
      <c r="N49" s="11">
        <v>402</v>
      </c>
      <c r="O49" s="12" t="s">
        <v>1739</v>
      </c>
      <c r="P49" s="12" t="s">
        <v>1387</v>
      </c>
      <c r="Q49" s="13" t="s">
        <v>1387</v>
      </c>
      <c r="AH49" s="11">
        <v>48</v>
      </c>
      <c r="AI49" s="12" t="s">
        <v>1740</v>
      </c>
      <c r="AJ49" s="12" t="s">
        <v>1374</v>
      </c>
      <c r="AK49" s="12" t="s">
        <v>1331</v>
      </c>
      <c r="AL49" s="12" t="s">
        <v>1741</v>
      </c>
      <c r="AM49" s="13" t="s">
        <v>1742</v>
      </c>
      <c r="AO49" s="11" t="s">
        <v>1743</v>
      </c>
      <c r="AP49" s="12">
        <v>49</v>
      </c>
      <c r="AQ49" s="49">
        <v>201213</v>
      </c>
      <c r="AR49" s="46" t="str">
        <f>AO49</f>
        <v>FY 2012</v>
      </c>
    </row>
    <row r="50" spans="1:44">
      <c r="A50" s="25" t="s">
        <v>1744</v>
      </c>
      <c r="N50" s="11">
        <v>403</v>
      </c>
      <c r="O50" s="12" t="s">
        <v>1745</v>
      </c>
      <c r="P50" s="12" t="s">
        <v>1387</v>
      </c>
      <c r="Q50" s="13" t="s">
        <v>1387</v>
      </c>
      <c r="AH50" s="11">
        <v>44</v>
      </c>
      <c r="AI50" s="12" t="s">
        <v>1746</v>
      </c>
      <c r="AJ50" s="12" t="s">
        <v>1374</v>
      </c>
      <c r="AK50" s="12" t="s">
        <v>1331</v>
      </c>
      <c r="AL50" s="12" t="s">
        <v>1747</v>
      </c>
      <c r="AM50" s="13" t="s">
        <v>1748</v>
      </c>
      <c r="AO50" s="11" t="s">
        <v>1749</v>
      </c>
      <c r="AP50" s="12">
        <v>50</v>
      </c>
      <c r="AQ50" s="49">
        <v>201214</v>
      </c>
      <c r="AR50" s="46" t="str">
        <f>AO50</f>
        <v>YTD 2012</v>
      </c>
    </row>
    <row r="51" spans="1:44">
      <c r="A51" s="25" t="s">
        <v>1750</v>
      </c>
      <c r="N51" s="11">
        <v>404</v>
      </c>
      <c r="O51" s="12" t="s">
        <v>1751</v>
      </c>
      <c r="P51" s="12" t="s">
        <v>1387</v>
      </c>
      <c r="Q51" s="13" t="s">
        <v>1387</v>
      </c>
      <c r="AH51" s="11">
        <v>45</v>
      </c>
      <c r="AI51" s="12" t="s">
        <v>1746</v>
      </c>
      <c r="AJ51" s="12" t="s">
        <v>1374</v>
      </c>
      <c r="AK51" s="12" t="s">
        <v>1331</v>
      </c>
      <c r="AL51" s="12" t="s">
        <v>1752</v>
      </c>
      <c r="AM51" s="13" t="s">
        <v>1753</v>
      </c>
      <c r="AO51" s="11" t="s">
        <v>1754</v>
      </c>
      <c r="AP51" s="12">
        <v>51</v>
      </c>
      <c r="AQ51" s="49" t="s">
        <v>1755</v>
      </c>
      <c r="AR51" s="46" t="s">
        <v>1754</v>
      </c>
    </row>
    <row r="52" spans="1:44">
      <c r="A52" s="25" t="s">
        <v>1756</v>
      </c>
      <c r="N52" s="11">
        <v>405</v>
      </c>
      <c r="O52" s="12" t="s">
        <v>1757</v>
      </c>
      <c r="P52" s="12" t="s">
        <v>1387</v>
      </c>
      <c r="Q52" s="13" t="s">
        <v>1387</v>
      </c>
      <c r="AH52" s="11">
        <v>46</v>
      </c>
      <c r="AI52" s="12" t="s">
        <v>1758</v>
      </c>
      <c r="AJ52" s="12" t="s">
        <v>1346</v>
      </c>
      <c r="AK52" s="12" t="s">
        <v>1347</v>
      </c>
      <c r="AL52" s="12" t="s">
        <v>1759</v>
      </c>
      <c r="AM52" s="13" t="s">
        <v>1760</v>
      </c>
      <c r="AO52" s="11" t="s">
        <v>1761</v>
      </c>
      <c r="AP52" s="12">
        <v>52</v>
      </c>
      <c r="AQ52" s="49" t="s">
        <v>1762</v>
      </c>
      <c r="AR52" s="46" t="s">
        <v>1761</v>
      </c>
    </row>
    <row r="53" spans="1:44">
      <c r="A53" s="26" t="s">
        <v>1268</v>
      </c>
      <c r="N53" s="11">
        <v>406</v>
      </c>
      <c r="O53" s="12" t="s">
        <v>1763</v>
      </c>
      <c r="P53" s="12" t="s">
        <v>1387</v>
      </c>
      <c r="Q53" s="13" t="s">
        <v>1387</v>
      </c>
      <c r="AH53" s="11">
        <v>50</v>
      </c>
      <c r="AI53" s="12" t="s">
        <v>1764</v>
      </c>
      <c r="AJ53" s="12" t="s">
        <v>1387</v>
      </c>
      <c r="AK53" s="12" t="s">
        <v>1387</v>
      </c>
      <c r="AL53" s="12" t="s">
        <v>1765</v>
      </c>
      <c r="AM53" s="13" t="s">
        <v>1766</v>
      </c>
      <c r="AO53" s="11" t="s">
        <v>1767</v>
      </c>
      <c r="AP53" s="12">
        <v>53</v>
      </c>
      <c r="AQ53" s="49" t="s">
        <v>1768</v>
      </c>
      <c r="AR53" s="46" t="s">
        <v>1767</v>
      </c>
    </row>
    <row r="54" spans="1:44">
      <c r="N54" s="11">
        <v>407</v>
      </c>
      <c r="O54" s="12" t="s">
        <v>1769</v>
      </c>
      <c r="P54" s="12" t="s">
        <v>1387</v>
      </c>
      <c r="Q54" s="13" t="s">
        <v>1387</v>
      </c>
      <c r="AH54" s="11">
        <v>42</v>
      </c>
      <c r="AI54" s="12" t="s">
        <v>1770</v>
      </c>
      <c r="AJ54" s="12" t="s">
        <v>1374</v>
      </c>
      <c r="AK54" s="12" t="s">
        <v>1331</v>
      </c>
      <c r="AL54" s="12" t="s">
        <v>1771</v>
      </c>
      <c r="AM54" s="13" t="s">
        <v>1772</v>
      </c>
      <c r="AO54" s="11" t="s">
        <v>1773</v>
      </c>
      <c r="AP54" s="12">
        <v>54</v>
      </c>
      <c r="AQ54" s="49" t="s">
        <v>1774</v>
      </c>
      <c r="AR54" s="46" t="s">
        <v>1773</v>
      </c>
    </row>
    <row r="55" spans="1:44">
      <c r="A55" s="35" t="s">
        <v>102</v>
      </c>
      <c r="N55" s="11">
        <v>408</v>
      </c>
      <c r="O55" s="12" t="s">
        <v>1775</v>
      </c>
      <c r="P55" s="12" t="s">
        <v>1387</v>
      </c>
      <c r="Q55" s="13" t="s">
        <v>1387</v>
      </c>
      <c r="AH55" s="11">
        <v>238</v>
      </c>
      <c r="AI55" s="12" t="s">
        <v>1776</v>
      </c>
      <c r="AJ55" s="12" t="s">
        <v>1315</v>
      </c>
      <c r="AK55" s="12" t="s">
        <v>1315</v>
      </c>
      <c r="AL55" s="12" t="s">
        <v>1777</v>
      </c>
      <c r="AM55" s="13" t="s">
        <v>1778</v>
      </c>
      <c r="AO55" s="11" t="s">
        <v>1779</v>
      </c>
      <c r="AP55" s="12">
        <v>55</v>
      </c>
      <c r="AQ55" s="49">
        <v>201313</v>
      </c>
      <c r="AR55" s="46" t="str">
        <f>AO55</f>
        <v>FY 2013</v>
      </c>
    </row>
    <row r="56" spans="1:44">
      <c r="A56" s="20" t="s">
        <v>1780</v>
      </c>
      <c r="N56" s="11">
        <v>409</v>
      </c>
      <c r="O56" s="12" t="s">
        <v>1679</v>
      </c>
      <c r="P56" s="12" t="s">
        <v>1387</v>
      </c>
      <c r="Q56" s="13" t="s">
        <v>1387</v>
      </c>
      <c r="AH56" s="11">
        <v>51</v>
      </c>
      <c r="AI56" s="12" t="s">
        <v>1781</v>
      </c>
      <c r="AJ56" s="12" t="s">
        <v>1387</v>
      </c>
      <c r="AK56" s="12" t="s">
        <v>1387</v>
      </c>
      <c r="AL56" s="12" t="s">
        <v>1782</v>
      </c>
      <c r="AM56" s="13" t="s">
        <v>1783</v>
      </c>
      <c r="AO56" s="11" t="s">
        <v>1784</v>
      </c>
      <c r="AP56" s="12">
        <v>56</v>
      </c>
      <c r="AQ56" s="49">
        <v>201314</v>
      </c>
      <c r="AR56" s="46" t="str">
        <f>AO56</f>
        <v>YTD 2013</v>
      </c>
    </row>
    <row r="57" spans="1:44">
      <c r="A57" s="8" t="s">
        <v>1785</v>
      </c>
      <c r="N57" s="11">
        <v>410</v>
      </c>
      <c r="O57" s="12" t="s">
        <v>1786</v>
      </c>
      <c r="P57" s="12" t="s">
        <v>1387</v>
      </c>
      <c r="Q57" s="13" t="s">
        <v>1387</v>
      </c>
      <c r="AH57" s="11">
        <v>54</v>
      </c>
      <c r="AI57" s="12" t="s">
        <v>1787</v>
      </c>
      <c r="AJ57" s="12" t="s">
        <v>1296</v>
      </c>
      <c r="AK57" s="12" t="s">
        <v>1296</v>
      </c>
      <c r="AL57" s="12" t="s">
        <v>1788</v>
      </c>
      <c r="AM57" s="13" t="s">
        <v>1789</v>
      </c>
      <c r="AO57" s="11" t="s">
        <v>1790</v>
      </c>
      <c r="AP57" s="12">
        <v>57</v>
      </c>
      <c r="AQ57" s="49" t="s">
        <v>1791</v>
      </c>
      <c r="AR57" s="46" t="s">
        <v>1790</v>
      </c>
    </row>
    <row r="58" spans="1:44">
      <c r="A58" s="8" t="s">
        <v>1792</v>
      </c>
      <c r="N58" s="11">
        <v>411</v>
      </c>
      <c r="O58" s="12" t="s">
        <v>1793</v>
      </c>
      <c r="P58" s="12" t="s">
        <v>1387</v>
      </c>
      <c r="Q58" s="13" t="s">
        <v>1387</v>
      </c>
      <c r="AH58" s="11">
        <v>55</v>
      </c>
      <c r="AI58" s="12" t="s">
        <v>1488</v>
      </c>
      <c r="AJ58" s="12" t="s">
        <v>1315</v>
      </c>
      <c r="AK58" s="12" t="s">
        <v>1315</v>
      </c>
      <c r="AL58" s="12" t="s">
        <v>1794</v>
      </c>
      <c r="AM58" s="13" t="s">
        <v>1795</v>
      </c>
      <c r="AO58" s="11" t="s">
        <v>1796</v>
      </c>
      <c r="AP58" s="12">
        <v>58</v>
      </c>
      <c r="AQ58" s="49" t="s">
        <v>1797</v>
      </c>
      <c r="AR58" s="46" t="s">
        <v>1796</v>
      </c>
    </row>
    <row r="59" spans="1:44">
      <c r="A59" s="8" t="s">
        <v>1798</v>
      </c>
      <c r="N59" s="11">
        <v>412</v>
      </c>
      <c r="O59" s="12" t="s">
        <v>1616</v>
      </c>
      <c r="P59" s="12" t="s">
        <v>1387</v>
      </c>
      <c r="Q59" s="13" t="s">
        <v>1387</v>
      </c>
      <c r="AH59" s="11">
        <v>59</v>
      </c>
      <c r="AI59" s="12" t="s">
        <v>1500</v>
      </c>
      <c r="AJ59" s="12" t="s">
        <v>1315</v>
      </c>
      <c r="AK59" s="12" t="s">
        <v>1315</v>
      </c>
      <c r="AL59" s="12" t="s">
        <v>1799</v>
      </c>
      <c r="AM59" s="13" t="s">
        <v>1800</v>
      </c>
      <c r="AO59" s="11" t="s">
        <v>1801</v>
      </c>
      <c r="AP59" s="12">
        <v>59</v>
      </c>
      <c r="AQ59" s="49" t="s">
        <v>1802</v>
      </c>
      <c r="AR59" s="46" t="s">
        <v>1801</v>
      </c>
    </row>
    <row r="60" spans="1:44">
      <c r="A60" s="8" t="s">
        <v>1803</v>
      </c>
      <c r="N60" s="11">
        <v>413</v>
      </c>
      <c r="O60" s="12" t="s">
        <v>1422</v>
      </c>
      <c r="P60" s="12" t="s">
        <v>1387</v>
      </c>
      <c r="Q60" s="13" t="s">
        <v>1387</v>
      </c>
      <c r="AH60" s="11">
        <v>57</v>
      </c>
      <c r="AI60" s="12" t="s">
        <v>1804</v>
      </c>
      <c r="AJ60" s="12" t="s">
        <v>1374</v>
      </c>
      <c r="AK60" s="12" t="s">
        <v>1331</v>
      </c>
      <c r="AL60" s="12" t="s">
        <v>1805</v>
      </c>
      <c r="AM60" s="13" t="s">
        <v>1806</v>
      </c>
      <c r="AO60" s="11" t="s">
        <v>1807</v>
      </c>
      <c r="AP60" s="12">
        <v>60</v>
      </c>
      <c r="AQ60" s="49" t="s">
        <v>1808</v>
      </c>
      <c r="AR60" s="46" t="s">
        <v>1807</v>
      </c>
    </row>
    <row r="61" spans="1:44">
      <c r="A61" s="8" t="s">
        <v>1809</v>
      </c>
      <c r="N61" s="11">
        <v>414</v>
      </c>
      <c r="O61" s="12" t="s">
        <v>1810</v>
      </c>
      <c r="P61" s="12" t="s">
        <v>1387</v>
      </c>
      <c r="Q61" s="13" t="s">
        <v>1387</v>
      </c>
      <c r="AH61" s="11">
        <v>58</v>
      </c>
      <c r="AI61" s="12" t="s">
        <v>1811</v>
      </c>
      <c r="AJ61" s="12" t="s">
        <v>1387</v>
      </c>
      <c r="AK61" s="12" t="s">
        <v>1387</v>
      </c>
      <c r="AL61" s="12" t="s">
        <v>1812</v>
      </c>
      <c r="AM61" s="13" t="s">
        <v>1813</v>
      </c>
      <c r="AO61" s="11" t="s">
        <v>1814</v>
      </c>
      <c r="AP61" s="12">
        <v>61</v>
      </c>
      <c r="AQ61" s="49">
        <v>201413</v>
      </c>
      <c r="AR61" s="46" t="str">
        <f>AO61</f>
        <v>FY 2014</v>
      </c>
    </row>
    <row r="62" spans="1:44">
      <c r="A62" s="8" t="s">
        <v>1815</v>
      </c>
      <c r="N62" s="11">
        <v>415</v>
      </c>
      <c r="O62" s="12" t="s">
        <v>1816</v>
      </c>
      <c r="P62" s="12" t="s">
        <v>1387</v>
      </c>
      <c r="Q62" s="13" t="s">
        <v>1387</v>
      </c>
      <c r="AH62" s="11">
        <v>60</v>
      </c>
      <c r="AI62" s="12" t="s">
        <v>1817</v>
      </c>
      <c r="AJ62" s="12" t="s">
        <v>1387</v>
      </c>
      <c r="AK62" s="12" t="s">
        <v>1387</v>
      </c>
      <c r="AL62" s="12" t="s">
        <v>1818</v>
      </c>
      <c r="AM62" s="13" t="s">
        <v>1819</v>
      </c>
      <c r="AO62" s="11" t="s">
        <v>1820</v>
      </c>
      <c r="AP62" s="12">
        <v>62</v>
      </c>
      <c r="AQ62" s="49">
        <v>201414</v>
      </c>
      <c r="AR62" s="46" t="str">
        <f>AO62</f>
        <v>YTD 2014</v>
      </c>
    </row>
    <row r="63" spans="1:44">
      <c r="A63" s="8" t="s">
        <v>1821</v>
      </c>
      <c r="N63" s="21">
        <v>501</v>
      </c>
      <c r="O63" s="22" t="s">
        <v>1268</v>
      </c>
      <c r="P63" s="22"/>
      <c r="Q63" s="24"/>
      <c r="AH63" s="11">
        <v>62</v>
      </c>
      <c r="AI63" s="12" t="s">
        <v>1822</v>
      </c>
      <c r="AJ63" s="12" t="s">
        <v>1387</v>
      </c>
      <c r="AK63" s="12" t="s">
        <v>1387</v>
      </c>
      <c r="AL63" s="12" t="s">
        <v>1823</v>
      </c>
      <c r="AM63" s="13" t="s">
        <v>1824</v>
      </c>
      <c r="AO63" s="11" t="s">
        <v>1825</v>
      </c>
      <c r="AP63" s="12">
        <v>63</v>
      </c>
      <c r="AQ63" s="49" t="s">
        <v>1826</v>
      </c>
      <c r="AR63" s="46" t="s">
        <v>1825</v>
      </c>
    </row>
    <row r="64" spans="1:44">
      <c r="A64" s="8" t="s">
        <v>1827</v>
      </c>
      <c r="AH64" s="11">
        <v>63</v>
      </c>
      <c r="AI64" s="12" t="s">
        <v>1828</v>
      </c>
      <c r="AJ64" s="12" t="s">
        <v>1330</v>
      </c>
      <c r="AK64" s="12" t="s">
        <v>1331</v>
      </c>
      <c r="AL64" s="12" t="s">
        <v>1829</v>
      </c>
      <c r="AM64" s="13" t="s">
        <v>1830</v>
      </c>
      <c r="AO64" s="11" t="s">
        <v>1831</v>
      </c>
      <c r="AP64" s="12">
        <v>64</v>
      </c>
      <c r="AQ64" s="49" t="s">
        <v>1832</v>
      </c>
      <c r="AR64" s="46" t="s">
        <v>1831</v>
      </c>
    </row>
    <row r="65" spans="1:44">
      <c r="A65" s="8" t="s">
        <v>1833</v>
      </c>
      <c r="AH65" s="11">
        <v>192</v>
      </c>
      <c r="AI65" s="12" t="s">
        <v>1834</v>
      </c>
      <c r="AJ65" s="12" t="s">
        <v>1387</v>
      </c>
      <c r="AK65" s="12" t="s">
        <v>1387</v>
      </c>
      <c r="AL65" s="12" t="s">
        <v>1835</v>
      </c>
      <c r="AM65" s="13" t="s">
        <v>1836</v>
      </c>
      <c r="AO65" s="11" t="s">
        <v>1837</v>
      </c>
      <c r="AP65" s="12">
        <v>65</v>
      </c>
      <c r="AQ65" s="49" t="s">
        <v>1838</v>
      </c>
      <c r="AR65" s="46" t="s">
        <v>1837</v>
      </c>
    </row>
    <row r="66" spans="1:44">
      <c r="A66" s="8" t="s">
        <v>1839</v>
      </c>
      <c r="AH66" s="11">
        <v>84</v>
      </c>
      <c r="AI66" s="12" t="s">
        <v>1840</v>
      </c>
      <c r="AJ66" s="12" t="s">
        <v>1374</v>
      </c>
      <c r="AK66" s="12" t="s">
        <v>1331</v>
      </c>
      <c r="AL66" s="12" t="s">
        <v>1841</v>
      </c>
      <c r="AM66" s="13" t="s">
        <v>1842</v>
      </c>
      <c r="AO66" s="11" t="s">
        <v>1843</v>
      </c>
      <c r="AP66" s="12">
        <v>66</v>
      </c>
      <c r="AQ66" s="49" t="s">
        <v>1844</v>
      </c>
      <c r="AR66" s="46" t="s">
        <v>1843</v>
      </c>
    </row>
    <row r="67" spans="1:44">
      <c r="A67" s="15" t="s">
        <v>1845</v>
      </c>
      <c r="AH67" s="11">
        <v>64</v>
      </c>
      <c r="AI67" s="12" t="s">
        <v>1846</v>
      </c>
      <c r="AJ67" s="12" t="s">
        <v>1374</v>
      </c>
      <c r="AK67" s="12" t="s">
        <v>1331</v>
      </c>
      <c r="AL67" s="12" t="s">
        <v>1847</v>
      </c>
      <c r="AM67" s="13" t="s">
        <v>1848</v>
      </c>
      <c r="AO67" s="11" t="s">
        <v>1849</v>
      </c>
      <c r="AP67" s="12">
        <v>67</v>
      </c>
      <c r="AQ67" s="49">
        <v>201513</v>
      </c>
      <c r="AR67" s="46" t="str">
        <f>AO67</f>
        <v>FY 2015</v>
      </c>
    </row>
    <row r="68" spans="1:44">
      <c r="AH68" s="11">
        <v>67</v>
      </c>
      <c r="AI68" s="12" t="s">
        <v>1327</v>
      </c>
      <c r="AJ68" s="12" t="s">
        <v>1296</v>
      </c>
      <c r="AK68" s="12" t="s">
        <v>1296</v>
      </c>
      <c r="AL68" s="12" t="s">
        <v>1850</v>
      </c>
      <c r="AM68" s="13" t="s">
        <v>1851</v>
      </c>
      <c r="AO68" s="11" t="s">
        <v>1852</v>
      </c>
      <c r="AP68" s="12">
        <v>68</v>
      </c>
      <c r="AQ68" s="49">
        <v>201514</v>
      </c>
      <c r="AR68" s="46" t="str">
        <f>AO68</f>
        <v>YTD 2015</v>
      </c>
    </row>
    <row r="69" spans="1:44">
      <c r="AH69" s="11">
        <v>68</v>
      </c>
      <c r="AI69" s="12" t="s">
        <v>1853</v>
      </c>
      <c r="AJ69" s="12" t="s">
        <v>1374</v>
      </c>
      <c r="AK69" s="12" t="s">
        <v>1331</v>
      </c>
      <c r="AL69" s="12" t="s">
        <v>1854</v>
      </c>
      <c r="AM69" s="13" t="s">
        <v>1855</v>
      </c>
      <c r="AO69" s="11" t="s">
        <v>1856</v>
      </c>
      <c r="AP69" s="12">
        <v>69</v>
      </c>
      <c r="AQ69" s="49" t="s">
        <v>1857</v>
      </c>
      <c r="AR69" s="46" t="s">
        <v>1856</v>
      </c>
    </row>
    <row r="70" spans="1:44">
      <c r="AH70" s="11">
        <v>73</v>
      </c>
      <c r="AI70" s="12" t="s">
        <v>1858</v>
      </c>
      <c r="AJ70" s="12" t="s">
        <v>1268</v>
      </c>
      <c r="AK70" s="12" t="s">
        <v>1268</v>
      </c>
      <c r="AL70" s="12" t="s">
        <v>1859</v>
      </c>
      <c r="AM70" s="13" t="s">
        <v>1860</v>
      </c>
      <c r="AO70" s="11" t="s">
        <v>1861</v>
      </c>
      <c r="AP70" s="12">
        <v>70</v>
      </c>
      <c r="AQ70" s="49" t="s">
        <v>1862</v>
      </c>
      <c r="AR70" s="46" t="s">
        <v>1861</v>
      </c>
    </row>
    <row r="71" spans="1:44">
      <c r="AH71" s="11">
        <v>71</v>
      </c>
      <c r="AI71" s="12" t="s">
        <v>1863</v>
      </c>
      <c r="AJ71" s="12" t="s">
        <v>1387</v>
      </c>
      <c r="AK71" s="12" t="s">
        <v>1387</v>
      </c>
      <c r="AL71" s="12" t="s">
        <v>1864</v>
      </c>
      <c r="AM71" s="13" t="s">
        <v>1865</v>
      </c>
      <c r="AO71" s="11" t="s">
        <v>1866</v>
      </c>
      <c r="AP71" s="12">
        <v>71</v>
      </c>
      <c r="AQ71" s="49" t="s">
        <v>1867</v>
      </c>
      <c r="AR71" s="46" t="s">
        <v>1866</v>
      </c>
    </row>
    <row r="72" spans="1:44">
      <c r="AH72" s="11">
        <v>70</v>
      </c>
      <c r="AI72" s="12" t="s">
        <v>1868</v>
      </c>
      <c r="AJ72" s="12" t="s">
        <v>1346</v>
      </c>
      <c r="AK72" s="12" t="s">
        <v>1347</v>
      </c>
      <c r="AL72" s="12" t="s">
        <v>1869</v>
      </c>
      <c r="AM72" s="13" t="s">
        <v>1870</v>
      </c>
      <c r="AO72" s="11" t="s">
        <v>1871</v>
      </c>
      <c r="AP72" s="12">
        <v>72</v>
      </c>
      <c r="AQ72" s="49" t="s">
        <v>1872</v>
      </c>
      <c r="AR72" s="46" t="s">
        <v>1871</v>
      </c>
    </row>
    <row r="73" spans="1:44">
      <c r="AH73" s="11">
        <v>69</v>
      </c>
      <c r="AI73" s="12" t="s">
        <v>1343</v>
      </c>
      <c r="AJ73" s="12" t="s">
        <v>1296</v>
      </c>
      <c r="AK73" s="12" t="s">
        <v>1296</v>
      </c>
      <c r="AL73" s="12" t="s">
        <v>1873</v>
      </c>
      <c r="AM73" s="13" t="s">
        <v>1874</v>
      </c>
      <c r="AO73" s="11" t="s">
        <v>1875</v>
      </c>
      <c r="AP73" s="12">
        <v>73</v>
      </c>
      <c r="AQ73" s="49">
        <v>201613</v>
      </c>
      <c r="AR73" s="46" t="str">
        <f>AO73</f>
        <v>FY 2016</v>
      </c>
    </row>
    <row r="74" spans="1:44">
      <c r="AH74" s="11">
        <v>72</v>
      </c>
      <c r="AI74" s="12" t="s">
        <v>1359</v>
      </c>
      <c r="AJ74" s="12" t="s">
        <v>1296</v>
      </c>
      <c r="AK74" s="12" t="s">
        <v>1296</v>
      </c>
      <c r="AL74" s="12" t="s">
        <v>1876</v>
      </c>
      <c r="AM74" s="13" t="s">
        <v>1877</v>
      </c>
      <c r="AO74" s="11" t="s">
        <v>1878</v>
      </c>
      <c r="AP74" s="12">
        <v>74</v>
      </c>
      <c r="AQ74" s="49">
        <v>201614</v>
      </c>
      <c r="AR74" s="46" t="str">
        <f>AO74</f>
        <v>YTD 2016</v>
      </c>
    </row>
    <row r="75" spans="1:44">
      <c r="AH75" s="11">
        <v>89</v>
      </c>
      <c r="AI75" s="12" t="s">
        <v>1879</v>
      </c>
      <c r="AJ75" s="12" t="s">
        <v>1387</v>
      </c>
      <c r="AK75" s="12" t="s">
        <v>1387</v>
      </c>
      <c r="AL75" s="12" t="s">
        <v>1880</v>
      </c>
      <c r="AM75" s="13" t="s">
        <v>1881</v>
      </c>
      <c r="AO75" s="11" t="s">
        <v>1882</v>
      </c>
      <c r="AP75" s="12">
        <v>75</v>
      </c>
      <c r="AQ75" s="49" t="s">
        <v>1883</v>
      </c>
      <c r="AR75" s="46" t="s">
        <v>1882</v>
      </c>
    </row>
    <row r="76" spans="1:44">
      <c r="AH76" s="11">
        <v>176</v>
      </c>
      <c r="AI76" s="12" t="s">
        <v>1884</v>
      </c>
      <c r="AJ76" s="12" t="s">
        <v>1346</v>
      </c>
      <c r="AK76" s="12" t="s">
        <v>1347</v>
      </c>
      <c r="AL76" s="12" t="s">
        <v>1885</v>
      </c>
      <c r="AM76" s="13" t="s">
        <v>1886</v>
      </c>
      <c r="AO76" s="11" t="s">
        <v>1887</v>
      </c>
      <c r="AP76" s="12">
        <v>76</v>
      </c>
      <c r="AQ76" s="49" t="s">
        <v>1888</v>
      </c>
      <c r="AR76" s="46" t="s">
        <v>1887</v>
      </c>
    </row>
    <row r="77" spans="1:44">
      <c r="AH77" s="11">
        <v>12</v>
      </c>
      <c r="AI77" s="12" t="s">
        <v>1889</v>
      </c>
      <c r="AJ77" s="12" t="s">
        <v>1374</v>
      </c>
      <c r="AK77" s="12" t="s">
        <v>1331</v>
      </c>
      <c r="AL77" s="12" t="s">
        <v>1890</v>
      </c>
      <c r="AM77" s="13" t="s">
        <v>1891</v>
      </c>
      <c r="AO77" s="11" t="s">
        <v>1892</v>
      </c>
      <c r="AP77" s="12">
        <v>77</v>
      </c>
      <c r="AQ77" s="49" t="s">
        <v>1893</v>
      </c>
      <c r="AR77" s="46" t="s">
        <v>1892</v>
      </c>
    </row>
    <row r="78" spans="1:44">
      <c r="AH78" s="11">
        <v>75</v>
      </c>
      <c r="AI78" s="12" t="s">
        <v>1894</v>
      </c>
      <c r="AJ78" s="12" t="s">
        <v>1374</v>
      </c>
      <c r="AK78" s="12" t="s">
        <v>1331</v>
      </c>
      <c r="AL78" s="12" t="s">
        <v>1895</v>
      </c>
      <c r="AM78" s="13" t="s">
        <v>1896</v>
      </c>
      <c r="AO78" s="11" t="s">
        <v>1897</v>
      </c>
      <c r="AP78" s="12">
        <v>78</v>
      </c>
      <c r="AQ78" s="49" t="s">
        <v>1898</v>
      </c>
      <c r="AR78" s="46" t="s">
        <v>1897</v>
      </c>
    </row>
    <row r="79" spans="1:44">
      <c r="AH79" s="11">
        <v>82</v>
      </c>
      <c r="AI79" s="12" t="s">
        <v>1899</v>
      </c>
      <c r="AJ79" s="12" t="s">
        <v>1374</v>
      </c>
      <c r="AK79" s="12" t="s">
        <v>1331</v>
      </c>
      <c r="AL79" s="12" t="s">
        <v>1900</v>
      </c>
      <c r="AM79" s="13" t="s">
        <v>1901</v>
      </c>
      <c r="AO79" s="11" t="s">
        <v>1902</v>
      </c>
      <c r="AP79" s="12">
        <v>79</v>
      </c>
      <c r="AQ79" s="49">
        <v>201713</v>
      </c>
      <c r="AR79" s="46" t="str">
        <f>AO79</f>
        <v>FY 2017</v>
      </c>
    </row>
    <row r="80" spans="1:44">
      <c r="AH80" s="11">
        <v>77</v>
      </c>
      <c r="AI80" s="12" t="s">
        <v>1903</v>
      </c>
      <c r="AJ80" s="12" t="s">
        <v>1315</v>
      </c>
      <c r="AK80" s="12" t="s">
        <v>1315</v>
      </c>
      <c r="AL80" s="12" t="s">
        <v>1904</v>
      </c>
      <c r="AM80" s="13" t="s">
        <v>1905</v>
      </c>
      <c r="AO80" s="11" t="s">
        <v>1906</v>
      </c>
      <c r="AP80" s="12">
        <v>80</v>
      </c>
      <c r="AQ80" s="49">
        <v>201714</v>
      </c>
      <c r="AR80" s="46" t="s">
        <v>1906</v>
      </c>
    </row>
    <row r="81" spans="11:44">
      <c r="AH81" s="11">
        <v>56</v>
      </c>
      <c r="AI81" s="12" t="s">
        <v>1371</v>
      </c>
      <c r="AJ81" s="12" t="s">
        <v>1296</v>
      </c>
      <c r="AK81" s="12" t="s">
        <v>1296</v>
      </c>
      <c r="AL81" s="12" t="s">
        <v>1907</v>
      </c>
      <c r="AM81" s="13" t="s">
        <v>1908</v>
      </c>
      <c r="AO81" s="11" t="s">
        <v>1909</v>
      </c>
      <c r="AP81" s="12">
        <v>81</v>
      </c>
      <c r="AQ81" s="49">
        <v>201801</v>
      </c>
      <c r="AR81" s="46" t="s">
        <v>1909</v>
      </c>
    </row>
    <row r="82" spans="11:44">
      <c r="AH82" s="11">
        <v>78</v>
      </c>
      <c r="AI82" s="12" t="s">
        <v>1910</v>
      </c>
      <c r="AJ82" s="12" t="s">
        <v>1374</v>
      </c>
      <c r="AK82" s="12" t="s">
        <v>1331</v>
      </c>
      <c r="AL82" s="12" t="s">
        <v>1911</v>
      </c>
      <c r="AM82" s="13" t="s">
        <v>1912</v>
      </c>
      <c r="AO82" s="11" t="s">
        <v>1913</v>
      </c>
      <c r="AP82" s="12">
        <v>82</v>
      </c>
      <c r="AQ82" s="49">
        <v>201802</v>
      </c>
      <c r="AR82" s="46" t="s">
        <v>1913</v>
      </c>
    </row>
    <row r="83" spans="11:44">
      <c r="AH83" s="11">
        <v>79</v>
      </c>
      <c r="AI83" s="12" t="s">
        <v>1914</v>
      </c>
      <c r="AJ83" s="12" t="s">
        <v>1315</v>
      </c>
      <c r="AK83" s="12" t="s">
        <v>1315</v>
      </c>
      <c r="AL83" s="12" t="s">
        <v>1915</v>
      </c>
      <c r="AM83" s="13" t="s">
        <v>1916</v>
      </c>
      <c r="AO83" s="11" t="s">
        <v>1917</v>
      </c>
      <c r="AP83" s="12">
        <v>83</v>
      </c>
      <c r="AQ83" s="49">
        <v>201803</v>
      </c>
      <c r="AR83" s="46" t="s">
        <v>1917</v>
      </c>
    </row>
    <row r="84" spans="11:44">
      <c r="AH84" s="11">
        <v>85</v>
      </c>
      <c r="AI84" s="12" t="s">
        <v>1384</v>
      </c>
      <c r="AJ84" s="12" t="s">
        <v>1296</v>
      </c>
      <c r="AK84" s="12" t="s">
        <v>1296</v>
      </c>
      <c r="AL84" s="12" t="s">
        <v>1918</v>
      </c>
      <c r="AM84" s="13" t="s">
        <v>1919</v>
      </c>
      <c r="AO84" s="11" t="s">
        <v>1920</v>
      </c>
      <c r="AP84" s="12">
        <v>84</v>
      </c>
      <c r="AQ84" s="49">
        <v>201804</v>
      </c>
      <c r="AR84" s="46" t="s">
        <v>1920</v>
      </c>
    </row>
    <row r="85" spans="11:44">
      <c r="K85" s="41"/>
      <c r="AH85" s="11">
        <v>87</v>
      </c>
      <c r="AI85" s="12" t="s">
        <v>1921</v>
      </c>
      <c r="AJ85" s="12" t="s">
        <v>1387</v>
      </c>
      <c r="AK85" s="12" t="s">
        <v>1387</v>
      </c>
      <c r="AL85" s="12" t="s">
        <v>1922</v>
      </c>
      <c r="AM85" s="13" t="s">
        <v>1923</v>
      </c>
      <c r="AO85" s="11" t="s">
        <v>1924</v>
      </c>
      <c r="AP85" s="12">
        <v>85</v>
      </c>
      <c r="AQ85" s="49">
        <v>201813</v>
      </c>
      <c r="AR85" s="46" t="str">
        <f>AO85</f>
        <v>FY 2018</v>
      </c>
    </row>
    <row r="86" spans="11:44">
      <c r="AH86" s="11">
        <v>86</v>
      </c>
      <c r="AI86" s="12" t="s">
        <v>1925</v>
      </c>
      <c r="AJ86" s="12" t="s">
        <v>1387</v>
      </c>
      <c r="AK86" s="12" t="s">
        <v>1387</v>
      </c>
      <c r="AL86" s="12" t="s">
        <v>1926</v>
      </c>
      <c r="AM86" s="13" t="s">
        <v>1927</v>
      </c>
      <c r="AO86" s="11" t="s">
        <v>1928</v>
      </c>
      <c r="AP86" s="12">
        <v>86</v>
      </c>
      <c r="AQ86" s="49">
        <v>201814</v>
      </c>
      <c r="AR86" s="46" t="str">
        <f>AO86</f>
        <v>YTD 2018</v>
      </c>
    </row>
    <row r="87" spans="11:44">
      <c r="AH87" s="11">
        <v>81</v>
      </c>
      <c r="AI87" s="12" t="s">
        <v>1929</v>
      </c>
      <c r="AJ87" s="12" t="s">
        <v>1387</v>
      </c>
      <c r="AK87" s="12" t="s">
        <v>1387</v>
      </c>
      <c r="AL87" s="12" t="s">
        <v>1930</v>
      </c>
      <c r="AM87" s="13" t="s">
        <v>1931</v>
      </c>
      <c r="AO87" s="11" t="s">
        <v>1932</v>
      </c>
      <c r="AP87" s="12">
        <v>87</v>
      </c>
      <c r="AQ87" s="49">
        <v>201901</v>
      </c>
      <c r="AR87" s="46" t="s">
        <v>1932</v>
      </c>
    </row>
    <row r="88" spans="11:44">
      <c r="K88" s="41"/>
      <c r="AH88" s="11">
        <v>90</v>
      </c>
      <c r="AI88" s="12" t="s">
        <v>1933</v>
      </c>
      <c r="AJ88" s="12" t="s">
        <v>1346</v>
      </c>
      <c r="AK88" s="12" t="s">
        <v>1347</v>
      </c>
      <c r="AL88" s="12" t="s">
        <v>1934</v>
      </c>
      <c r="AM88" s="13" t="s">
        <v>1935</v>
      </c>
      <c r="AO88" s="11" t="s">
        <v>1936</v>
      </c>
      <c r="AP88" s="12">
        <v>88</v>
      </c>
      <c r="AQ88" s="49">
        <v>201902</v>
      </c>
      <c r="AR88" s="46" t="s">
        <v>1936</v>
      </c>
    </row>
    <row r="89" spans="11:44">
      <c r="AH89" s="11">
        <v>88</v>
      </c>
      <c r="AI89" s="12" t="s">
        <v>1937</v>
      </c>
      <c r="AJ89" s="12" t="s">
        <v>1387</v>
      </c>
      <c r="AK89" s="12" t="s">
        <v>1387</v>
      </c>
      <c r="AL89" s="12" t="s">
        <v>1938</v>
      </c>
      <c r="AM89" s="13" t="s">
        <v>1939</v>
      </c>
      <c r="AO89" s="11" t="s">
        <v>1940</v>
      </c>
      <c r="AP89" s="12">
        <v>89</v>
      </c>
      <c r="AQ89" s="49">
        <v>201903</v>
      </c>
      <c r="AR89" s="46" t="s">
        <v>1940</v>
      </c>
    </row>
    <row r="90" spans="11:44">
      <c r="AH90" s="11">
        <v>239</v>
      </c>
      <c r="AI90" s="12" t="s">
        <v>1941</v>
      </c>
      <c r="AJ90" s="12" t="s">
        <v>1315</v>
      </c>
      <c r="AK90" s="12" t="s">
        <v>1315</v>
      </c>
      <c r="AL90" s="12" t="s">
        <v>1942</v>
      </c>
      <c r="AM90" s="13" t="s">
        <v>1943</v>
      </c>
      <c r="AO90" s="11" t="s">
        <v>1944</v>
      </c>
      <c r="AP90" s="12">
        <v>90</v>
      </c>
      <c r="AQ90" s="49">
        <v>201904</v>
      </c>
      <c r="AR90" s="46" t="s">
        <v>1944</v>
      </c>
    </row>
    <row r="91" spans="11:44">
      <c r="AH91" s="11">
        <v>80</v>
      </c>
      <c r="AI91" s="12" t="s">
        <v>1945</v>
      </c>
      <c r="AJ91" s="12" t="s">
        <v>1374</v>
      </c>
      <c r="AK91" s="12" t="s">
        <v>1331</v>
      </c>
      <c r="AL91" s="12" t="s">
        <v>1946</v>
      </c>
      <c r="AM91" s="13" t="s">
        <v>1947</v>
      </c>
      <c r="AO91" s="11" t="s">
        <v>1948</v>
      </c>
      <c r="AP91" s="12">
        <v>91</v>
      </c>
      <c r="AQ91" s="49">
        <v>201913</v>
      </c>
      <c r="AR91" s="46" t="str">
        <f>AO91</f>
        <v>FY 2019</v>
      </c>
    </row>
    <row r="92" spans="11:44">
      <c r="AH92" s="11">
        <v>83</v>
      </c>
      <c r="AI92" s="12" t="s">
        <v>1949</v>
      </c>
      <c r="AJ92" s="12" t="s">
        <v>1374</v>
      </c>
      <c r="AK92" s="12" t="s">
        <v>1331</v>
      </c>
      <c r="AL92" s="12" t="s">
        <v>1950</v>
      </c>
      <c r="AM92" s="13" t="s">
        <v>1951</v>
      </c>
      <c r="AO92" s="11" t="s">
        <v>1952</v>
      </c>
      <c r="AP92" s="12">
        <v>92</v>
      </c>
      <c r="AQ92" s="49">
        <v>201914</v>
      </c>
      <c r="AR92" s="46" t="str">
        <f>AO92</f>
        <v>YTD 2019</v>
      </c>
    </row>
    <row r="93" spans="11:44">
      <c r="AH93" s="11">
        <v>91</v>
      </c>
      <c r="AI93" s="12" t="s">
        <v>1953</v>
      </c>
      <c r="AJ93" s="12" t="s">
        <v>1387</v>
      </c>
      <c r="AK93" s="12" t="s">
        <v>1387</v>
      </c>
      <c r="AL93" s="12" t="s">
        <v>1954</v>
      </c>
      <c r="AM93" s="13" t="s">
        <v>1955</v>
      </c>
      <c r="AO93" s="11" t="s">
        <v>1956</v>
      </c>
      <c r="AP93" s="12">
        <v>93</v>
      </c>
      <c r="AQ93" s="49">
        <v>202001</v>
      </c>
      <c r="AR93" s="46" t="s">
        <v>1956</v>
      </c>
    </row>
    <row r="94" spans="11:44">
      <c r="AH94" s="11">
        <v>95</v>
      </c>
      <c r="AI94" s="12" t="s">
        <v>1957</v>
      </c>
      <c r="AJ94" s="12" t="s">
        <v>1387</v>
      </c>
      <c r="AK94" s="12" t="s">
        <v>1387</v>
      </c>
      <c r="AL94" s="12" t="s">
        <v>1958</v>
      </c>
      <c r="AM94" s="13" t="s">
        <v>1959</v>
      </c>
      <c r="AO94" s="11" t="s">
        <v>1960</v>
      </c>
      <c r="AP94" s="12">
        <v>94</v>
      </c>
      <c r="AQ94" s="49">
        <v>202002</v>
      </c>
      <c r="AR94" s="46" t="s">
        <v>1960</v>
      </c>
    </row>
    <row r="95" spans="11:44">
      <c r="AH95" s="11">
        <v>93</v>
      </c>
      <c r="AI95" s="12" t="s">
        <v>1961</v>
      </c>
      <c r="AJ95" s="12" t="s">
        <v>1398</v>
      </c>
      <c r="AK95" s="12" t="s">
        <v>1398</v>
      </c>
      <c r="AL95" s="12" t="s">
        <v>1962</v>
      </c>
      <c r="AM95" s="13" t="s">
        <v>1963</v>
      </c>
      <c r="AO95" s="11" t="s">
        <v>1964</v>
      </c>
      <c r="AP95" s="12">
        <v>95</v>
      </c>
      <c r="AQ95" s="49">
        <v>202003</v>
      </c>
      <c r="AR95" s="46" t="s">
        <v>1964</v>
      </c>
    </row>
    <row r="96" spans="11:44">
      <c r="AH96" s="11">
        <v>225</v>
      </c>
      <c r="AI96" s="12" t="s">
        <v>1965</v>
      </c>
      <c r="AJ96" s="12" t="s">
        <v>1296</v>
      </c>
      <c r="AK96" s="12" t="s">
        <v>1296</v>
      </c>
      <c r="AL96" s="12" t="s">
        <v>1966</v>
      </c>
      <c r="AM96" s="13" t="s">
        <v>1967</v>
      </c>
      <c r="AO96" s="11" t="s">
        <v>1968</v>
      </c>
      <c r="AP96" s="12">
        <v>96</v>
      </c>
      <c r="AQ96" s="49">
        <v>202004</v>
      </c>
      <c r="AR96" s="46" t="s">
        <v>1968</v>
      </c>
    </row>
    <row r="97" spans="34:44">
      <c r="AH97" s="11">
        <v>94</v>
      </c>
      <c r="AI97" s="12" t="s">
        <v>1969</v>
      </c>
      <c r="AJ97" s="12" t="s">
        <v>1387</v>
      </c>
      <c r="AK97" s="12" t="s">
        <v>1387</v>
      </c>
      <c r="AL97" s="12" t="s">
        <v>1970</v>
      </c>
      <c r="AM97" s="13" t="s">
        <v>1971</v>
      </c>
      <c r="AO97" s="11" t="s">
        <v>1671</v>
      </c>
      <c r="AP97" s="12">
        <v>97</v>
      </c>
      <c r="AQ97" s="49">
        <v>202005</v>
      </c>
      <c r="AR97" s="46" t="s">
        <v>1671</v>
      </c>
    </row>
    <row r="98" spans="34:44">
      <c r="AH98" s="11">
        <v>92</v>
      </c>
      <c r="AI98" s="12" t="s">
        <v>1651</v>
      </c>
      <c r="AJ98" s="12" t="s">
        <v>1347</v>
      </c>
      <c r="AK98" s="12" t="s">
        <v>1347</v>
      </c>
      <c r="AL98" s="12" t="s">
        <v>1972</v>
      </c>
      <c r="AM98" s="13" t="s">
        <v>1973</v>
      </c>
      <c r="AO98" s="11" t="s">
        <v>1974</v>
      </c>
      <c r="AP98" s="12">
        <v>98</v>
      </c>
      <c r="AQ98" s="49">
        <v>202006</v>
      </c>
      <c r="AR98" s="46" t="str">
        <f>AO98</f>
        <v>YTD 2020</v>
      </c>
    </row>
    <row r="99" spans="34:44">
      <c r="AH99" s="11">
        <v>96</v>
      </c>
      <c r="AI99" s="12" t="s">
        <v>1510</v>
      </c>
      <c r="AJ99" s="12" t="s">
        <v>1315</v>
      </c>
      <c r="AK99" s="12" t="s">
        <v>1315</v>
      </c>
      <c r="AL99" s="12" t="s">
        <v>1975</v>
      </c>
      <c r="AM99" s="13" t="s">
        <v>1976</v>
      </c>
      <c r="AO99" s="11" t="s">
        <v>1977</v>
      </c>
      <c r="AP99" s="12">
        <v>99</v>
      </c>
      <c r="AQ99" s="49">
        <v>202007</v>
      </c>
      <c r="AR99" s="46" t="s">
        <v>1977</v>
      </c>
    </row>
    <row r="100" spans="34:44">
      <c r="AH100" s="11">
        <v>102</v>
      </c>
      <c r="AI100" s="12" t="s">
        <v>1978</v>
      </c>
      <c r="AJ100" s="12" t="s">
        <v>1315</v>
      </c>
      <c r="AK100" s="12" t="s">
        <v>1315</v>
      </c>
      <c r="AL100" s="12" t="s">
        <v>1979</v>
      </c>
      <c r="AM100" s="13" t="s">
        <v>1980</v>
      </c>
      <c r="AO100" s="11" t="s">
        <v>1981</v>
      </c>
      <c r="AP100" s="12">
        <v>100</v>
      </c>
      <c r="AQ100" s="49">
        <v>202008</v>
      </c>
      <c r="AR100" s="46" t="s">
        <v>1981</v>
      </c>
    </row>
    <row r="101" spans="34:44">
      <c r="AH101" s="11">
        <v>98</v>
      </c>
      <c r="AI101" s="12" t="s">
        <v>1661</v>
      </c>
      <c r="AJ101" s="12" t="s">
        <v>1347</v>
      </c>
      <c r="AK101" s="12" t="s">
        <v>1347</v>
      </c>
      <c r="AL101" s="12" t="s">
        <v>1982</v>
      </c>
      <c r="AM101" s="13" t="s">
        <v>1983</v>
      </c>
      <c r="AO101" s="11" t="s">
        <v>1984</v>
      </c>
      <c r="AP101" s="12">
        <v>101</v>
      </c>
      <c r="AQ101" s="49">
        <v>202009</v>
      </c>
      <c r="AR101" s="46" t="s">
        <v>1984</v>
      </c>
    </row>
    <row r="102" spans="34:44">
      <c r="AH102" s="11">
        <v>97</v>
      </c>
      <c r="AI102" s="12" t="s">
        <v>1668</v>
      </c>
      <c r="AJ102" s="12" t="s">
        <v>1347</v>
      </c>
      <c r="AK102" s="12" t="s">
        <v>1347</v>
      </c>
      <c r="AL102" s="12" t="s">
        <v>1985</v>
      </c>
      <c r="AM102" s="13" t="s">
        <v>1986</v>
      </c>
      <c r="AO102" s="11" t="s">
        <v>1987</v>
      </c>
      <c r="AP102" s="12">
        <v>102</v>
      </c>
      <c r="AQ102" s="49">
        <v>202010</v>
      </c>
      <c r="AR102" s="46" t="s">
        <v>1987</v>
      </c>
    </row>
    <row r="103" spans="34:44">
      <c r="AH103" s="11">
        <v>100</v>
      </c>
      <c r="AI103" s="12" t="s">
        <v>1988</v>
      </c>
      <c r="AJ103" s="12" t="s">
        <v>1347</v>
      </c>
      <c r="AK103" s="12" t="s">
        <v>1347</v>
      </c>
      <c r="AL103" s="12" t="s">
        <v>1989</v>
      </c>
      <c r="AM103" s="13" t="s">
        <v>1990</v>
      </c>
      <c r="AO103" s="11" t="s">
        <v>1991</v>
      </c>
      <c r="AP103" s="12">
        <v>103</v>
      </c>
      <c r="AQ103" s="49">
        <v>202011</v>
      </c>
      <c r="AR103" s="46" t="s">
        <v>1991</v>
      </c>
    </row>
    <row r="104" spans="34:44">
      <c r="AH104" s="11">
        <v>101</v>
      </c>
      <c r="AI104" s="12" t="s">
        <v>1992</v>
      </c>
      <c r="AJ104" s="12" t="s">
        <v>1491</v>
      </c>
      <c r="AK104" s="12" t="s">
        <v>1491</v>
      </c>
      <c r="AL104" s="12" t="s">
        <v>1993</v>
      </c>
      <c r="AM104" s="13" t="s">
        <v>1994</v>
      </c>
      <c r="AO104" s="11" t="s">
        <v>1995</v>
      </c>
      <c r="AP104" s="12">
        <v>104</v>
      </c>
      <c r="AQ104" s="49">
        <v>202012</v>
      </c>
      <c r="AR104" s="46" t="s">
        <v>1995</v>
      </c>
    </row>
    <row r="105" spans="34:44">
      <c r="AH105" s="11">
        <v>99</v>
      </c>
      <c r="AI105" s="12" t="s">
        <v>1396</v>
      </c>
      <c r="AJ105" s="12" t="s">
        <v>1296</v>
      </c>
      <c r="AK105" s="12" t="s">
        <v>1296</v>
      </c>
      <c r="AL105" s="12" t="s">
        <v>1996</v>
      </c>
      <c r="AM105" s="13" t="s">
        <v>1997</v>
      </c>
      <c r="AO105" s="11" t="s">
        <v>1998</v>
      </c>
      <c r="AP105" s="12">
        <v>105</v>
      </c>
      <c r="AQ105" s="49">
        <v>202013</v>
      </c>
      <c r="AR105" s="46" t="s">
        <v>1998</v>
      </c>
    </row>
    <row r="106" spans="34:44">
      <c r="AH106" s="11">
        <v>103</v>
      </c>
      <c r="AI106" s="12" t="s">
        <v>1999</v>
      </c>
      <c r="AJ106" s="12" t="s">
        <v>1491</v>
      </c>
      <c r="AK106" s="12" t="s">
        <v>1491</v>
      </c>
      <c r="AL106" s="12" t="s">
        <v>2000</v>
      </c>
      <c r="AM106" s="13" t="s">
        <v>2001</v>
      </c>
      <c r="AO106" s="11" t="s">
        <v>2002</v>
      </c>
      <c r="AP106" s="12">
        <v>106</v>
      </c>
      <c r="AQ106" s="49">
        <v>202014</v>
      </c>
      <c r="AR106" s="46" t="s">
        <v>2002</v>
      </c>
    </row>
    <row r="107" spans="34:44">
      <c r="AH107" s="11">
        <v>104</v>
      </c>
      <c r="AI107" s="12" t="s">
        <v>1408</v>
      </c>
      <c r="AJ107" s="12" t="s">
        <v>1296</v>
      </c>
      <c r="AK107" s="12" t="s">
        <v>1296</v>
      </c>
      <c r="AL107" s="12" t="s">
        <v>2003</v>
      </c>
      <c r="AM107" s="13" t="s">
        <v>2004</v>
      </c>
      <c r="AO107" s="11" t="s">
        <v>2005</v>
      </c>
      <c r="AP107" s="12">
        <v>107</v>
      </c>
      <c r="AQ107" s="49">
        <v>202015</v>
      </c>
      <c r="AR107" s="46" t="s">
        <v>2005</v>
      </c>
    </row>
    <row r="108" spans="34:44">
      <c r="AH108" s="11">
        <v>105</v>
      </c>
      <c r="AI108" s="12" t="s">
        <v>2006</v>
      </c>
      <c r="AJ108" s="12" t="s">
        <v>1387</v>
      </c>
      <c r="AK108" s="12" t="s">
        <v>1387</v>
      </c>
      <c r="AL108" s="12" t="s">
        <v>2007</v>
      </c>
      <c r="AM108" s="13" t="s">
        <v>2008</v>
      </c>
      <c r="AO108" s="11" t="s">
        <v>2009</v>
      </c>
      <c r="AP108" s="12">
        <v>108</v>
      </c>
      <c r="AQ108" s="49">
        <v>202016</v>
      </c>
      <c r="AR108" s="46" t="s">
        <v>2009</v>
      </c>
    </row>
    <row r="109" spans="34:44">
      <c r="AH109" s="11">
        <v>108</v>
      </c>
      <c r="AI109" s="12" t="s">
        <v>1673</v>
      </c>
      <c r="AJ109" s="12" t="s">
        <v>1347</v>
      </c>
      <c r="AK109" s="12" t="s">
        <v>1347</v>
      </c>
      <c r="AL109" s="12" t="s">
        <v>2010</v>
      </c>
      <c r="AM109" s="13" t="s">
        <v>2011</v>
      </c>
      <c r="AO109" s="11" t="s">
        <v>2012</v>
      </c>
      <c r="AP109" s="12">
        <v>109</v>
      </c>
      <c r="AQ109" s="49">
        <v>202017</v>
      </c>
      <c r="AR109" s="46" t="s">
        <v>2012</v>
      </c>
    </row>
    <row r="110" spans="34:44">
      <c r="AH110" s="11">
        <v>106</v>
      </c>
      <c r="AI110" s="12" t="s">
        <v>2013</v>
      </c>
      <c r="AJ110" s="12" t="s">
        <v>1315</v>
      </c>
      <c r="AK110" s="12" t="s">
        <v>1315</v>
      </c>
      <c r="AL110" s="12" t="s">
        <v>2014</v>
      </c>
      <c r="AM110" s="13" t="s">
        <v>2015</v>
      </c>
      <c r="AO110" s="11" t="s">
        <v>2016</v>
      </c>
      <c r="AP110" s="12">
        <v>110</v>
      </c>
      <c r="AQ110" s="49">
        <v>202018</v>
      </c>
      <c r="AR110" s="46" t="s">
        <v>2016</v>
      </c>
    </row>
    <row r="111" spans="34:44">
      <c r="AH111" s="11">
        <v>107</v>
      </c>
      <c r="AI111" s="12" t="s">
        <v>2017</v>
      </c>
      <c r="AJ111" s="12" t="s">
        <v>1491</v>
      </c>
      <c r="AK111" s="12" t="s">
        <v>1491</v>
      </c>
      <c r="AL111" s="12" t="s">
        <v>2018</v>
      </c>
      <c r="AM111" s="13" t="s">
        <v>2019</v>
      </c>
      <c r="AO111" s="11" t="s">
        <v>2020</v>
      </c>
      <c r="AP111" s="12">
        <v>111</v>
      </c>
      <c r="AQ111" s="49">
        <v>202019</v>
      </c>
      <c r="AR111" s="46" t="s">
        <v>2020</v>
      </c>
    </row>
    <row r="112" spans="34:44">
      <c r="AH112" s="11">
        <v>109</v>
      </c>
      <c r="AI112" s="12" t="s">
        <v>2021</v>
      </c>
      <c r="AJ112" s="12" t="s">
        <v>1315</v>
      </c>
      <c r="AK112" s="12" t="s">
        <v>1315</v>
      </c>
      <c r="AL112" s="12" t="s">
        <v>2022</v>
      </c>
      <c r="AM112" s="13" t="s">
        <v>2023</v>
      </c>
      <c r="AO112" s="11" t="s">
        <v>2024</v>
      </c>
      <c r="AP112" s="12">
        <v>112</v>
      </c>
      <c r="AQ112" s="49">
        <v>202020</v>
      </c>
      <c r="AR112" s="46" t="s">
        <v>2024</v>
      </c>
    </row>
    <row r="113" spans="34:44">
      <c r="AH113" s="11">
        <v>110</v>
      </c>
      <c r="AI113" s="12" t="s">
        <v>2025</v>
      </c>
      <c r="AJ113" s="12" t="s">
        <v>1374</v>
      </c>
      <c r="AK113" s="12" t="s">
        <v>1331</v>
      </c>
      <c r="AL113" s="12" t="s">
        <v>2026</v>
      </c>
      <c r="AM113" s="13" t="s">
        <v>2027</v>
      </c>
      <c r="AO113" s="11" t="s">
        <v>2028</v>
      </c>
      <c r="AP113" s="12">
        <v>113</v>
      </c>
      <c r="AQ113" s="49">
        <v>202021</v>
      </c>
      <c r="AR113" s="46" t="s">
        <v>2028</v>
      </c>
    </row>
    <row r="114" spans="34:44">
      <c r="AH114" s="11">
        <v>113</v>
      </c>
      <c r="AI114" s="12" t="s">
        <v>2029</v>
      </c>
      <c r="AJ114" s="12" t="s">
        <v>1346</v>
      </c>
      <c r="AK114" s="12" t="s">
        <v>1347</v>
      </c>
      <c r="AL114" s="12" t="s">
        <v>2030</v>
      </c>
      <c r="AM114" s="13" t="s">
        <v>2031</v>
      </c>
      <c r="AO114" s="11" t="s">
        <v>2032</v>
      </c>
      <c r="AP114" s="12">
        <v>114</v>
      </c>
      <c r="AQ114" s="49">
        <v>202022</v>
      </c>
      <c r="AR114" s="46" t="s">
        <v>2032</v>
      </c>
    </row>
    <row r="115" spans="34:44">
      <c r="AH115" s="11">
        <v>115</v>
      </c>
      <c r="AI115" s="12" t="s">
        <v>2033</v>
      </c>
      <c r="AJ115" s="12" t="s">
        <v>1347</v>
      </c>
      <c r="AK115" s="12" t="s">
        <v>1347</v>
      </c>
      <c r="AL115" s="12" t="s">
        <v>2034</v>
      </c>
      <c r="AM115" s="13" t="s">
        <v>2035</v>
      </c>
      <c r="AO115" s="11" t="s">
        <v>2036</v>
      </c>
      <c r="AP115" s="12">
        <v>115</v>
      </c>
      <c r="AQ115" s="49">
        <v>202023</v>
      </c>
      <c r="AR115" s="46" t="s">
        <v>2036</v>
      </c>
    </row>
    <row r="116" spans="34:44">
      <c r="AH116" s="11">
        <v>116</v>
      </c>
      <c r="AI116" s="12" t="s">
        <v>2037</v>
      </c>
      <c r="AJ116" s="12" t="s">
        <v>1491</v>
      </c>
      <c r="AK116" s="12" t="s">
        <v>1491</v>
      </c>
      <c r="AL116" s="12" t="s">
        <v>2038</v>
      </c>
      <c r="AM116" s="13" t="s">
        <v>2039</v>
      </c>
      <c r="AO116" s="11" t="s">
        <v>2040</v>
      </c>
      <c r="AP116" s="12">
        <v>116</v>
      </c>
      <c r="AQ116" s="49">
        <v>202024</v>
      </c>
      <c r="AR116" s="46" t="s">
        <v>2040</v>
      </c>
    </row>
    <row r="117" spans="34:44">
      <c r="AH117" s="11">
        <v>111</v>
      </c>
      <c r="AI117" s="12" t="s">
        <v>2041</v>
      </c>
      <c r="AJ117" s="12" t="s">
        <v>1347</v>
      </c>
      <c r="AK117" s="12" t="s">
        <v>1347</v>
      </c>
      <c r="AL117" s="12" t="s">
        <v>2042</v>
      </c>
      <c r="AM117" s="13" t="s">
        <v>2043</v>
      </c>
      <c r="AO117" s="11" t="s">
        <v>2044</v>
      </c>
      <c r="AP117" s="12">
        <v>117</v>
      </c>
      <c r="AQ117" s="49">
        <v>202025</v>
      </c>
      <c r="AR117" s="46" t="s">
        <v>2044</v>
      </c>
    </row>
    <row r="118" spans="34:44">
      <c r="AH118" s="11">
        <v>117</v>
      </c>
      <c r="AI118" s="12" t="s">
        <v>2045</v>
      </c>
      <c r="AJ118" s="12" t="s">
        <v>1268</v>
      </c>
      <c r="AK118" s="12" t="s">
        <v>1268</v>
      </c>
      <c r="AL118" s="12" t="s">
        <v>2046</v>
      </c>
      <c r="AM118" s="13" t="s">
        <v>2047</v>
      </c>
      <c r="AO118" s="11" t="s">
        <v>2048</v>
      </c>
      <c r="AP118" s="12">
        <v>118</v>
      </c>
      <c r="AQ118" s="49">
        <v>202026</v>
      </c>
      <c r="AR118" s="46" t="s">
        <v>2048</v>
      </c>
    </row>
    <row r="119" spans="34:44">
      <c r="AH119" s="11">
        <v>127</v>
      </c>
      <c r="AI119" s="12" t="s">
        <v>1521</v>
      </c>
      <c r="AJ119" s="12" t="s">
        <v>1296</v>
      </c>
      <c r="AK119" s="12" t="s">
        <v>1296</v>
      </c>
      <c r="AL119" s="12" t="s">
        <v>2049</v>
      </c>
      <c r="AM119" s="13" t="s">
        <v>2050</v>
      </c>
      <c r="AO119" s="11" t="s">
        <v>2051</v>
      </c>
      <c r="AP119" s="12">
        <v>119</v>
      </c>
      <c r="AQ119" s="49">
        <v>202027</v>
      </c>
      <c r="AR119" s="46" t="s">
        <v>2051</v>
      </c>
    </row>
    <row r="120" spans="34:44">
      <c r="AH120" s="11">
        <v>118</v>
      </c>
      <c r="AI120" s="12" t="s">
        <v>2052</v>
      </c>
      <c r="AJ120" s="12" t="s">
        <v>1491</v>
      </c>
      <c r="AK120" s="12" t="s">
        <v>1491</v>
      </c>
      <c r="AL120" s="12" t="s">
        <v>2053</v>
      </c>
      <c r="AM120" s="13" t="s">
        <v>2054</v>
      </c>
      <c r="AO120" s="11" t="s">
        <v>2055</v>
      </c>
      <c r="AP120" s="12">
        <v>120</v>
      </c>
      <c r="AQ120" s="49">
        <v>202028</v>
      </c>
      <c r="AR120" s="46" t="s">
        <v>2055</v>
      </c>
    </row>
    <row r="121" spans="34:44">
      <c r="AH121" s="11">
        <v>124</v>
      </c>
      <c r="AI121" s="12" t="s">
        <v>2056</v>
      </c>
      <c r="AJ121" s="12" t="s">
        <v>1374</v>
      </c>
      <c r="AK121" s="12" t="s">
        <v>1331</v>
      </c>
      <c r="AL121" s="12" t="s">
        <v>2057</v>
      </c>
      <c r="AM121" s="13" t="s">
        <v>2058</v>
      </c>
      <c r="AO121" s="11" t="s">
        <v>2059</v>
      </c>
      <c r="AP121" s="12">
        <v>121</v>
      </c>
      <c r="AQ121" s="49">
        <v>202029</v>
      </c>
      <c r="AR121" s="46" t="s">
        <v>2059</v>
      </c>
    </row>
    <row r="122" spans="34:44">
      <c r="AH122" s="11">
        <v>119</v>
      </c>
      <c r="AI122" s="12" t="s">
        <v>2060</v>
      </c>
      <c r="AJ122" s="12" t="s">
        <v>1374</v>
      </c>
      <c r="AK122" s="12" t="s">
        <v>1331</v>
      </c>
      <c r="AL122" s="12" t="s">
        <v>2061</v>
      </c>
      <c r="AM122" s="13" t="s">
        <v>2062</v>
      </c>
      <c r="AO122" s="11" t="s">
        <v>2063</v>
      </c>
      <c r="AP122" s="12">
        <v>122</v>
      </c>
      <c r="AQ122" s="49">
        <v>202030</v>
      </c>
      <c r="AR122" s="46" t="s">
        <v>2063</v>
      </c>
    </row>
    <row r="123" spans="34:44">
      <c r="AH123" s="11">
        <v>120</v>
      </c>
      <c r="AI123" s="12" t="s">
        <v>2064</v>
      </c>
      <c r="AJ123" s="12" t="s">
        <v>1330</v>
      </c>
      <c r="AK123" s="12" t="s">
        <v>1331</v>
      </c>
      <c r="AL123" s="12" t="s">
        <v>2065</v>
      </c>
      <c r="AM123" s="13" t="s">
        <v>2066</v>
      </c>
      <c r="AO123" s="11" t="s">
        <v>2067</v>
      </c>
      <c r="AP123" s="12">
        <v>123</v>
      </c>
      <c r="AQ123" s="49">
        <v>202031</v>
      </c>
      <c r="AR123" s="46" t="s">
        <v>2067</v>
      </c>
    </row>
    <row r="124" spans="34:44">
      <c r="AH124" s="11">
        <v>122</v>
      </c>
      <c r="AI124" s="12" t="s">
        <v>2068</v>
      </c>
      <c r="AJ124" s="12" t="s">
        <v>1315</v>
      </c>
      <c r="AK124" s="12" t="s">
        <v>1315</v>
      </c>
      <c r="AL124" s="12" t="s">
        <v>2069</v>
      </c>
      <c r="AM124" s="13" t="s">
        <v>2070</v>
      </c>
      <c r="AO124" s="11" t="s">
        <v>2071</v>
      </c>
      <c r="AP124" s="12">
        <v>124</v>
      </c>
      <c r="AQ124" s="49">
        <v>202032</v>
      </c>
      <c r="AR124" s="46" t="s">
        <v>2071</v>
      </c>
    </row>
    <row r="125" spans="34:44">
      <c r="AH125" s="11">
        <v>125</v>
      </c>
      <c r="AI125" s="12" t="s">
        <v>1531</v>
      </c>
      <c r="AJ125" s="12" t="s">
        <v>1296</v>
      </c>
      <c r="AK125" s="12" t="s">
        <v>1296</v>
      </c>
      <c r="AL125" s="12" t="s">
        <v>2072</v>
      </c>
      <c r="AM125" s="13" t="s">
        <v>2073</v>
      </c>
      <c r="AO125" s="11" t="s">
        <v>2074</v>
      </c>
      <c r="AP125" s="12">
        <v>125</v>
      </c>
      <c r="AQ125" s="49">
        <v>202033</v>
      </c>
      <c r="AR125" s="46" t="s">
        <v>2074</v>
      </c>
    </row>
    <row r="126" spans="34:44">
      <c r="AH126" s="11">
        <v>126</v>
      </c>
      <c r="AI126" s="12" t="s">
        <v>1420</v>
      </c>
      <c r="AJ126" s="12" t="s">
        <v>1296</v>
      </c>
      <c r="AK126" s="12" t="s">
        <v>1296</v>
      </c>
      <c r="AL126" s="12" t="s">
        <v>2075</v>
      </c>
      <c r="AM126" s="13" t="s">
        <v>2076</v>
      </c>
      <c r="AO126" s="11" t="s">
        <v>2077</v>
      </c>
      <c r="AP126" s="12">
        <v>126</v>
      </c>
      <c r="AQ126" s="49">
        <v>202034</v>
      </c>
      <c r="AR126" s="46" t="s">
        <v>2077</v>
      </c>
    </row>
    <row r="127" spans="34:44">
      <c r="AH127" s="11">
        <v>128</v>
      </c>
      <c r="AI127" s="12" t="s">
        <v>1678</v>
      </c>
      <c r="AJ127" s="12" t="s">
        <v>1347</v>
      </c>
      <c r="AK127" s="12" t="s">
        <v>1347</v>
      </c>
      <c r="AL127" s="12" t="s">
        <v>2078</v>
      </c>
      <c r="AM127" s="13" t="s">
        <v>2079</v>
      </c>
      <c r="AO127" s="11" t="s">
        <v>2080</v>
      </c>
      <c r="AP127" s="12">
        <v>127</v>
      </c>
      <c r="AQ127" s="49">
        <v>202035</v>
      </c>
      <c r="AR127" s="46" t="s">
        <v>2080</v>
      </c>
    </row>
    <row r="128" spans="34:44">
      <c r="AH128" s="11">
        <v>136</v>
      </c>
      <c r="AI128" s="12" t="s">
        <v>2081</v>
      </c>
      <c r="AJ128" s="12" t="s">
        <v>1315</v>
      </c>
      <c r="AK128" s="12" t="s">
        <v>1315</v>
      </c>
      <c r="AL128" s="12" t="s">
        <v>2082</v>
      </c>
      <c r="AM128" s="13" t="s">
        <v>2083</v>
      </c>
      <c r="AO128" s="11" t="s">
        <v>2084</v>
      </c>
      <c r="AP128" s="12">
        <v>128</v>
      </c>
      <c r="AQ128" s="49">
        <v>202036</v>
      </c>
      <c r="AR128" s="46" t="s">
        <v>2084</v>
      </c>
    </row>
    <row r="129" spans="34:44">
      <c r="AH129" s="11">
        <v>132</v>
      </c>
      <c r="AI129" s="12" t="s">
        <v>2085</v>
      </c>
      <c r="AJ129" s="12" t="s">
        <v>1374</v>
      </c>
      <c r="AK129" s="12" t="s">
        <v>1331</v>
      </c>
      <c r="AL129" s="12" t="s">
        <v>2086</v>
      </c>
      <c r="AM129" s="13" t="s">
        <v>2087</v>
      </c>
      <c r="AO129" s="21">
        <v>2004</v>
      </c>
      <c r="AP129" s="22">
        <v>1</v>
      </c>
      <c r="AQ129" s="51">
        <v>200400</v>
      </c>
      <c r="AR129" s="47" t="s">
        <v>2088</v>
      </c>
    </row>
    <row r="130" spans="34:44">
      <c r="AH130" s="11">
        <v>147</v>
      </c>
      <c r="AI130" s="12" t="s">
        <v>2089</v>
      </c>
      <c r="AJ130" s="12" t="s">
        <v>1374</v>
      </c>
      <c r="AK130" s="12" t="s">
        <v>1331</v>
      </c>
      <c r="AL130" s="12" t="s">
        <v>2090</v>
      </c>
      <c r="AM130" s="13" t="s">
        <v>2091</v>
      </c>
    </row>
    <row r="131" spans="34:44">
      <c r="AH131" s="11">
        <v>148</v>
      </c>
      <c r="AI131" s="12" t="s">
        <v>1685</v>
      </c>
      <c r="AJ131" s="12" t="s">
        <v>1347</v>
      </c>
      <c r="AK131" s="12" t="s">
        <v>1347</v>
      </c>
      <c r="AL131" s="12" t="s">
        <v>2092</v>
      </c>
      <c r="AM131" s="13" t="s">
        <v>2093</v>
      </c>
    </row>
    <row r="132" spans="34:44">
      <c r="AH132" s="11">
        <v>133</v>
      </c>
      <c r="AI132" s="12" t="s">
        <v>2094</v>
      </c>
      <c r="AJ132" s="12" t="s">
        <v>1347</v>
      </c>
      <c r="AK132" s="12" t="s">
        <v>1347</v>
      </c>
      <c r="AL132" s="12" t="s">
        <v>2095</v>
      </c>
      <c r="AM132" s="13" t="s">
        <v>2096</v>
      </c>
    </row>
    <row r="133" spans="34:44">
      <c r="AH133" s="11">
        <v>137</v>
      </c>
      <c r="AI133" s="12" t="s">
        <v>2097</v>
      </c>
      <c r="AJ133" s="12" t="s">
        <v>1374</v>
      </c>
      <c r="AK133" s="12" t="s">
        <v>1331</v>
      </c>
      <c r="AL133" s="12" t="s">
        <v>2098</v>
      </c>
      <c r="AM133" s="13" t="s">
        <v>2099</v>
      </c>
    </row>
    <row r="134" spans="34:44">
      <c r="AH134" s="11">
        <v>138</v>
      </c>
      <c r="AI134" s="12" t="s">
        <v>2100</v>
      </c>
      <c r="AJ134" s="12" t="s">
        <v>1315</v>
      </c>
      <c r="AK134" s="12" t="s">
        <v>1315</v>
      </c>
      <c r="AL134" s="12" t="s">
        <v>2101</v>
      </c>
      <c r="AM134" s="13" t="s">
        <v>2102</v>
      </c>
    </row>
    <row r="135" spans="34:44">
      <c r="AH135" s="11">
        <v>135</v>
      </c>
      <c r="AI135" s="12" t="s">
        <v>2103</v>
      </c>
      <c r="AJ135" s="12" t="s">
        <v>1346</v>
      </c>
      <c r="AK135" s="12" t="s">
        <v>1347</v>
      </c>
      <c r="AL135" s="12" t="s">
        <v>2104</v>
      </c>
      <c r="AM135" s="13" t="s">
        <v>2105</v>
      </c>
    </row>
    <row r="136" spans="34:44">
      <c r="AH136" s="11">
        <v>145</v>
      </c>
      <c r="AI136" s="12" t="s">
        <v>2106</v>
      </c>
      <c r="AJ136" s="12" t="s">
        <v>1387</v>
      </c>
      <c r="AK136" s="12" t="s">
        <v>1387</v>
      </c>
      <c r="AL136" s="12" t="s">
        <v>2107</v>
      </c>
      <c r="AM136" s="13" t="s">
        <v>2108</v>
      </c>
    </row>
    <row r="137" spans="34:44">
      <c r="AH137" s="11">
        <v>143</v>
      </c>
      <c r="AI137" s="12" t="s">
        <v>2109</v>
      </c>
      <c r="AJ137" s="12" t="s">
        <v>1374</v>
      </c>
      <c r="AK137" s="12" t="s">
        <v>1331</v>
      </c>
      <c r="AL137" s="12" t="s">
        <v>2110</v>
      </c>
      <c r="AM137" s="13" t="s">
        <v>2111</v>
      </c>
    </row>
    <row r="138" spans="34:44">
      <c r="AH138" s="11">
        <v>146</v>
      </c>
      <c r="AI138" s="12" t="s">
        <v>2112</v>
      </c>
      <c r="AJ138" s="12" t="s">
        <v>1374</v>
      </c>
      <c r="AK138" s="12" t="s">
        <v>1331</v>
      </c>
      <c r="AL138" s="12" t="s">
        <v>2113</v>
      </c>
      <c r="AM138" s="13" t="s">
        <v>2114</v>
      </c>
    </row>
    <row r="139" spans="34:44">
      <c r="AH139" s="11">
        <v>149</v>
      </c>
      <c r="AI139" s="12" t="s">
        <v>2115</v>
      </c>
      <c r="AJ139" s="12" t="s">
        <v>1374</v>
      </c>
      <c r="AK139" s="12" t="s">
        <v>1331</v>
      </c>
      <c r="AL139" s="12" t="s">
        <v>2116</v>
      </c>
      <c r="AM139" s="13" t="s">
        <v>2117</v>
      </c>
    </row>
    <row r="140" spans="34:44">
      <c r="AH140" s="11">
        <v>134</v>
      </c>
      <c r="AI140" s="12" t="s">
        <v>1786</v>
      </c>
      <c r="AJ140" s="12" t="s">
        <v>1387</v>
      </c>
      <c r="AK140" s="12" t="s">
        <v>1387</v>
      </c>
      <c r="AL140" s="12" t="s">
        <v>2118</v>
      </c>
      <c r="AM140" s="13" t="s">
        <v>2119</v>
      </c>
    </row>
    <row r="141" spans="34:44">
      <c r="AH141" s="11">
        <v>74</v>
      </c>
      <c r="AI141" s="12" t="s">
        <v>2120</v>
      </c>
      <c r="AJ141" s="12" t="s">
        <v>1346</v>
      </c>
      <c r="AK141" s="12" t="s">
        <v>1347</v>
      </c>
      <c r="AL141" s="12" t="s">
        <v>2121</v>
      </c>
      <c r="AM141" s="13" t="s">
        <v>2122</v>
      </c>
    </row>
    <row r="142" spans="34:44">
      <c r="AH142" s="11">
        <v>131</v>
      </c>
      <c r="AI142" s="12" t="s">
        <v>2123</v>
      </c>
      <c r="AJ142" s="12" t="s">
        <v>1315</v>
      </c>
      <c r="AK142" s="12" t="s">
        <v>1315</v>
      </c>
      <c r="AL142" s="12" t="s">
        <v>2124</v>
      </c>
      <c r="AM142" s="13" t="s">
        <v>2125</v>
      </c>
    </row>
    <row r="143" spans="34:44">
      <c r="AH143" s="11">
        <v>130</v>
      </c>
      <c r="AI143" s="12" t="s">
        <v>2126</v>
      </c>
      <c r="AJ143" s="12" t="s">
        <v>1315</v>
      </c>
      <c r="AK143" s="12" t="s">
        <v>1315</v>
      </c>
      <c r="AL143" s="12" t="s">
        <v>2127</v>
      </c>
      <c r="AM143" s="13" t="s">
        <v>2128</v>
      </c>
    </row>
    <row r="144" spans="34:44">
      <c r="AH144" s="11">
        <v>140</v>
      </c>
      <c r="AI144" s="12" t="s">
        <v>2129</v>
      </c>
      <c r="AJ144" s="12" t="s">
        <v>1347</v>
      </c>
      <c r="AK144" s="12" t="s">
        <v>1347</v>
      </c>
      <c r="AL144" s="12" t="s">
        <v>2130</v>
      </c>
      <c r="AM144" s="13" t="s">
        <v>2131</v>
      </c>
    </row>
    <row r="145" spans="34:39">
      <c r="AH145" s="11">
        <v>144</v>
      </c>
      <c r="AI145" s="12" t="s">
        <v>2132</v>
      </c>
      <c r="AJ145" s="12" t="s">
        <v>1387</v>
      </c>
      <c r="AK145" s="12" t="s">
        <v>1387</v>
      </c>
      <c r="AL145" s="12" t="s">
        <v>2133</v>
      </c>
      <c r="AM145" s="13" t="s">
        <v>2134</v>
      </c>
    </row>
    <row r="146" spans="34:39">
      <c r="AH146" s="11">
        <v>129</v>
      </c>
      <c r="AI146" s="12" t="s">
        <v>2135</v>
      </c>
      <c r="AJ146" s="12" t="s">
        <v>1330</v>
      </c>
      <c r="AK146" s="12" t="s">
        <v>1331</v>
      </c>
      <c r="AL146" s="12" t="s">
        <v>2136</v>
      </c>
      <c r="AM146" s="13" t="s">
        <v>2137</v>
      </c>
    </row>
    <row r="147" spans="34:39">
      <c r="AH147" s="11">
        <v>142</v>
      </c>
      <c r="AI147" s="12" t="s">
        <v>2138</v>
      </c>
      <c r="AJ147" s="12" t="s">
        <v>1374</v>
      </c>
      <c r="AK147" s="12" t="s">
        <v>1331</v>
      </c>
      <c r="AL147" s="12" t="s">
        <v>2139</v>
      </c>
      <c r="AM147" s="13" t="s">
        <v>2140</v>
      </c>
    </row>
    <row r="148" spans="34:39">
      <c r="AH148" s="11">
        <v>139</v>
      </c>
      <c r="AI148" s="12" t="s">
        <v>2141</v>
      </c>
      <c r="AJ148" s="12" t="s">
        <v>1387</v>
      </c>
      <c r="AK148" s="12" t="s">
        <v>1387</v>
      </c>
      <c r="AL148" s="12" t="s">
        <v>2142</v>
      </c>
      <c r="AM148" s="13" t="s">
        <v>2143</v>
      </c>
    </row>
    <row r="149" spans="34:39">
      <c r="AH149" s="11">
        <v>150</v>
      </c>
      <c r="AI149" s="12" t="s">
        <v>2144</v>
      </c>
      <c r="AJ149" s="12" t="s">
        <v>1374</v>
      </c>
      <c r="AK149" s="12" t="s">
        <v>1331</v>
      </c>
      <c r="AL149" s="12" t="s">
        <v>2145</v>
      </c>
      <c r="AM149" s="13" t="s">
        <v>2146</v>
      </c>
    </row>
    <row r="150" spans="34:39">
      <c r="AH150" s="11">
        <v>160</v>
      </c>
      <c r="AI150" s="12" t="s">
        <v>2147</v>
      </c>
      <c r="AJ150" s="12" t="s">
        <v>1346</v>
      </c>
      <c r="AK150" s="12" t="s">
        <v>1347</v>
      </c>
      <c r="AL150" s="12" t="s">
        <v>1266</v>
      </c>
      <c r="AM150" s="13" t="s">
        <v>2148</v>
      </c>
    </row>
    <row r="151" spans="34:39">
      <c r="AH151" s="11">
        <v>159</v>
      </c>
      <c r="AI151" s="12" t="s">
        <v>2149</v>
      </c>
      <c r="AJ151" s="12" t="s">
        <v>1347</v>
      </c>
      <c r="AK151" s="12" t="s">
        <v>1347</v>
      </c>
      <c r="AL151" s="12" t="s">
        <v>2150</v>
      </c>
      <c r="AM151" s="13" t="s">
        <v>2151</v>
      </c>
    </row>
    <row r="152" spans="34:39">
      <c r="AH152" s="11">
        <v>157</v>
      </c>
      <c r="AI152" s="12" t="s">
        <v>1431</v>
      </c>
      <c r="AJ152" s="12" t="s">
        <v>1296</v>
      </c>
      <c r="AK152" s="12" t="s">
        <v>1296</v>
      </c>
      <c r="AL152" s="12" t="s">
        <v>2152</v>
      </c>
      <c r="AM152" s="13" t="s">
        <v>2153</v>
      </c>
    </row>
    <row r="153" spans="34:39">
      <c r="AH153" s="11">
        <v>6</v>
      </c>
      <c r="AI153" s="12" t="s">
        <v>2154</v>
      </c>
      <c r="AJ153" s="12" t="s">
        <v>1387</v>
      </c>
      <c r="AK153" s="12" t="s">
        <v>1387</v>
      </c>
      <c r="AL153" s="12" t="s">
        <v>2155</v>
      </c>
      <c r="AM153" s="13" t="s">
        <v>2156</v>
      </c>
    </row>
    <row r="154" spans="34:39">
      <c r="AH154" s="11">
        <v>151</v>
      </c>
      <c r="AI154" s="12" t="s">
        <v>2157</v>
      </c>
      <c r="AJ154" s="12" t="s">
        <v>1346</v>
      </c>
      <c r="AK154" s="12" t="s">
        <v>1347</v>
      </c>
      <c r="AL154" s="12" t="s">
        <v>2158</v>
      </c>
      <c r="AM154" s="13" t="s">
        <v>2159</v>
      </c>
    </row>
    <row r="155" spans="34:39">
      <c r="AH155" s="11">
        <v>161</v>
      </c>
      <c r="AI155" s="12" t="s">
        <v>1691</v>
      </c>
      <c r="AJ155" s="12" t="s">
        <v>1346</v>
      </c>
      <c r="AK155" s="12" t="s">
        <v>1347</v>
      </c>
      <c r="AL155" s="12" t="s">
        <v>2160</v>
      </c>
      <c r="AM155" s="13" t="s">
        <v>2161</v>
      </c>
    </row>
    <row r="156" spans="34:39">
      <c r="AH156" s="11">
        <v>155</v>
      </c>
      <c r="AI156" s="12" t="s">
        <v>2162</v>
      </c>
      <c r="AJ156" s="12" t="s">
        <v>1387</v>
      </c>
      <c r="AK156" s="12" t="s">
        <v>1387</v>
      </c>
      <c r="AL156" s="12" t="s">
        <v>2163</v>
      </c>
      <c r="AM156" s="13" t="s">
        <v>2164</v>
      </c>
    </row>
    <row r="157" spans="34:39">
      <c r="AH157" s="11">
        <v>152</v>
      </c>
      <c r="AI157" s="12" t="s">
        <v>2165</v>
      </c>
      <c r="AJ157" s="12" t="s">
        <v>1374</v>
      </c>
      <c r="AK157" s="12" t="s">
        <v>1331</v>
      </c>
      <c r="AL157" s="12" t="s">
        <v>2166</v>
      </c>
      <c r="AM157" s="13" t="s">
        <v>2167</v>
      </c>
    </row>
    <row r="158" spans="34:39">
      <c r="AH158" s="11">
        <v>154</v>
      </c>
      <c r="AI158" s="12" t="s">
        <v>2168</v>
      </c>
      <c r="AJ158" s="12" t="s">
        <v>1374</v>
      </c>
      <c r="AK158" s="12" t="s">
        <v>1331</v>
      </c>
      <c r="AL158" s="12" t="s">
        <v>2169</v>
      </c>
      <c r="AM158" s="13" t="s">
        <v>2170</v>
      </c>
    </row>
    <row r="159" spans="34:39">
      <c r="AH159" s="11">
        <v>156</v>
      </c>
      <c r="AI159" s="12" t="s">
        <v>2171</v>
      </c>
      <c r="AJ159" s="12" t="s">
        <v>1268</v>
      </c>
      <c r="AK159" s="12" t="s">
        <v>1268</v>
      </c>
      <c r="AL159" s="12" t="s">
        <v>2172</v>
      </c>
      <c r="AM159" s="13" t="s">
        <v>2173</v>
      </c>
    </row>
    <row r="160" spans="34:39">
      <c r="AH160" s="11">
        <v>153</v>
      </c>
      <c r="AI160" s="12" t="s">
        <v>2174</v>
      </c>
      <c r="AJ160" s="12" t="s">
        <v>1315</v>
      </c>
      <c r="AK160" s="12" t="s">
        <v>1315</v>
      </c>
      <c r="AL160" s="12" t="s">
        <v>2175</v>
      </c>
      <c r="AM160" s="13" t="s">
        <v>2176</v>
      </c>
    </row>
    <row r="161" spans="34:39">
      <c r="AH161" s="11">
        <v>172</v>
      </c>
      <c r="AI161" s="12" t="s">
        <v>2177</v>
      </c>
      <c r="AJ161" s="12" t="s">
        <v>1347</v>
      </c>
      <c r="AK161" s="12" t="s">
        <v>1347</v>
      </c>
      <c r="AL161" s="12" t="s">
        <v>2178</v>
      </c>
      <c r="AM161" s="13" t="s">
        <v>2179</v>
      </c>
    </row>
    <row r="162" spans="34:39">
      <c r="AH162" s="11">
        <v>141</v>
      </c>
      <c r="AI162" s="12" t="s">
        <v>2180</v>
      </c>
      <c r="AJ162" s="12" t="s">
        <v>1346</v>
      </c>
      <c r="AK162" s="12" t="s">
        <v>1347</v>
      </c>
      <c r="AL162" s="12" t="s">
        <v>2181</v>
      </c>
      <c r="AM162" s="13" t="s">
        <v>2182</v>
      </c>
    </row>
    <row r="163" spans="34:39">
      <c r="AH163" s="11">
        <v>158</v>
      </c>
      <c r="AI163" s="12" t="s">
        <v>1540</v>
      </c>
      <c r="AJ163" s="12" t="s">
        <v>1315</v>
      </c>
      <c r="AK163" s="12" t="s">
        <v>1315</v>
      </c>
      <c r="AL163" s="12" t="s">
        <v>2183</v>
      </c>
      <c r="AM163" s="13" t="s">
        <v>2184</v>
      </c>
    </row>
    <row r="164" spans="34:39">
      <c r="AH164" s="11">
        <v>162</v>
      </c>
      <c r="AI164" s="12" t="s">
        <v>2185</v>
      </c>
      <c r="AJ164" s="12" t="s">
        <v>1491</v>
      </c>
      <c r="AK164" s="12" t="s">
        <v>1491</v>
      </c>
      <c r="AL164" s="12" t="s">
        <v>2186</v>
      </c>
      <c r="AM164" s="13" t="s">
        <v>2187</v>
      </c>
    </row>
    <row r="165" spans="34:39">
      <c r="AH165" s="11">
        <v>163</v>
      </c>
      <c r="AI165" s="12" t="s">
        <v>2188</v>
      </c>
      <c r="AJ165" s="12" t="s">
        <v>1347</v>
      </c>
      <c r="AK165" s="12" t="s">
        <v>1347</v>
      </c>
      <c r="AL165" s="12" t="s">
        <v>2189</v>
      </c>
      <c r="AM165" s="13" t="s">
        <v>2190</v>
      </c>
    </row>
    <row r="166" spans="34:39">
      <c r="AH166" s="11">
        <v>168</v>
      </c>
      <c r="AI166" s="12" t="s">
        <v>2191</v>
      </c>
      <c r="AJ166" s="12" t="s">
        <v>1346</v>
      </c>
      <c r="AK166" s="12" t="s">
        <v>1347</v>
      </c>
      <c r="AL166" s="12" t="s">
        <v>2192</v>
      </c>
      <c r="AM166" s="13" t="s">
        <v>2193</v>
      </c>
    </row>
    <row r="167" spans="34:39">
      <c r="AH167" s="11">
        <v>175</v>
      </c>
      <c r="AI167" s="12" t="s">
        <v>2194</v>
      </c>
      <c r="AJ167" s="12" t="s">
        <v>1491</v>
      </c>
      <c r="AK167" s="12" t="s">
        <v>1491</v>
      </c>
      <c r="AL167" s="12" t="s">
        <v>2195</v>
      </c>
      <c r="AM167" s="13" t="s">
        <v>2196</v>
      </c>
    </row>
    <row r="168" spans="34:39">
      <c r="AH168" s="11">
        <v>164</v>
      </c>
      <c r="AI168" s="12" t="s">
        <v>2197</v>
      </c>
      <c r="AJ168" s="12" t="s">
        <v>1387</v>
      </c>
      <c r="AK168" s="12" t="s">
        <v>1387</v>
      </c>
      <c r="AL168" s="12" t="s">
        <v>2198</v>
      </c>
      <c r="AM168" s="13" t="s">
        <v>2199</v>
      </c>
    </row>
    <row r="169" spans="34:39">
      <c r="AH169" s="11">
        <v>169</v>
      </c>
      <c r="AI169" s="12" t="s">
        <v>2200</v>
      </c>
      <c r="AJ169" s="12" t="s">
        <v>1346</v>
      </c>
      <c r="AK169" s="12" t="s">
        <v>1347</v>
      </c>
      <c r="AL169" s="12" t="s">
        <v>2201</v>
      </c>
      <c r="AM169" s="13" t="s">
        <v>2202</v>
      </c>
    </row>
    <row r="170" spans="34:39">
      <c r="AH170" s="11">
        <v>174</v>
      </c>
      <c r="AI170" s="12" t="s">
        <v>2203</v>
      </c>
      <c r="AJ170" s="12" t="s">
        <v>1387</v>
      </c>
      <c r="AK170" s="12" t="s">
        <v>1387</v>
      </c>
      <c r="AL170" s="12" t="s">
        <v>2204</v>
      </c>
      <c r="AM170" s="13" t="s">
        <v>2205</v>
      </c>
    </row>
    <row r="171" spans="34:39">
      <c r="AH171" s="11">
        <v>166</v>
      </c>
      <c r="AI171" s="12" t="s">
        <v>1810</v>
      </c>
      <c r="AJ171" s="12" t="s">
        <v>1387</v>
      </c>
      <c r="AK171" s="12" t="s">
        <v>1387</v>
      </c>
      <c r="AL171" s="12" t="s">
        <v>2206</v>
      </c>
      <c r="AM171" s="13" t="s">
        <v>2207</v>
      </c>
    </row>
    <row r="172" spans="34:39">
      <c r="AH172" s="11">
        <v>167</v>
      </c>
      <c r="AI172" s="12" t="s">
        <v>2208</v>
      </c>
      <c r="AJ172" s="12" t="s">
        <v>1347</v>
      </c>
      <c r="AK172" s="12" t="s">
        <v>1347</v>
      </c>
      <c r="AL172" s="12" t="s">
        <v>2209</v>
      </c>
      <c r="AM172" s="13" t="s">
        <v>2210</v>
      </c>
    </row>
    <row r="173" spans="34:39">
      <c r="AH173" s="11">
        <v>165</v>
      </c>
      <c r="AI173" s="12" t="s">
        <v>2211</v>
      </c>
      <c r="AJ173" s="12" t="s">
        <v>1268</v>
      </c>
      <c r="AK173" s="12" t="s">
        <v>1268</v>
      </c>
      <c r="AL173" s="12" t="s">
        <v>2212</v>
      </c>
      <c r="AM173" s="13" t="s">
        <v>2213</v>
      </c>
    </row>
    <row r="174" spans="34:39">
      <c r="AH174" s="11">
        <v>170</v>
      </c>
      <c r="AI174" s="12" t="s">
        <v>1550</v>
      </c>
      <c r="AJ174" s="12" t="s">
        <v>1315</v>
      </c>
      <c r="AK174" s="12" t="s">
        <v>1315</v>
      </c>
      <c r="AL174" s="12" t="s">
        <v>2214</v>
      </c>
      <c r="AM174" s="13" t="s">
        <v>2215</v>
      </c>
    </row>
    <row r="175" spans="34:39">
      <c r="AH175" s="11">
        <v>173</v>
      </c>
      <c r="AI175" s="12" t="s">
        <v>1439</v>
      </c>
      <c r="AJ175" s="12" t="s">
        <v>1296</v>
      </c>
      <c r="AK175" s="12" t="s">
        <v>1296</v>
      </c>
      <c r="AL175" s="12" t="s">
        <v>2216</v>
      </c>
      <c r="AM175" s="13" t="s">
        <v>2217</v>
      </c>
    </row>
    <row r="176" spans="34:39">
      <c r="AH176" s="11">
        <v>171</v>
      </c>
      <c r="AI176" s="12" t="s">
        <v>2218</v>
      </c>
      <c r="AJ176" s="12" t="s">
        <v>1387</v>
      </c>
      <c r="AK176" s="12" t="s">
        <v>1387</v>
      </c>
      <c r="AL176" s="12" t="s">
        <v>2219</v>
      </c>
      <c r="AM176" s="13" t="s">
        <v>2220</v>
      </c>
    </row>
    <row r="177" spans="34:39">
      <c r="AH177" s="11">
        <v>177</v>
      </c>
      <c r="AI177" s="12" t="s">
        <v>2221</v>
      </c>
      <c r="AJ177" s="12" t="s">
        <v>1491</v>
      </c>
      <c r="AK177" s="12" t="s">
        <v>1491</v>
      </c>
      <c r="AL177" s="12" t="s">
        <v>2222</v>
      </c>
      <c r="AM177" s="13" t="s">
        <v>2223</v>
      </c>
    </row>
    <row r="178" spans="34:39">
      <c r="AH178" s="11">
        <v>178</v>
      </c>
      <c r="AI178" s="12" t="s">
        <v>2224</v>
      </c>
      <c r="AJ178" s="12" t="s">
        <v>1374</v>
      </c>
      <c r="AK178" s="12" t="s">
        <v>1331</v>
      </c>
      <c r="AL178" s="12" t="s">
        <v>2225</v>
      </c>
      <c r="AM178" s="13" t="s">
        <v>2226</v>
      </c>
    </row>
    <row r="179" spans="34:39">
      <c r="AH179" s="11">
        <v>179</v>
      </c>
      <c r="AI179" s="12" t="s">
        <v>1559</v>
      </c>
      <c r="AJ179" s="12" t="s">
        <v>1315</v>
      </c>
      <c r="AK179" s="12" t="s">
        <v>1315</v>
      </c>
      <c r="AL179" s="12" t="s">
        <v>2227</v>
      </c>
      <c r="AM179" s="13" t="s">
        <v>2228</v>
      </c>
    </row>
    <row r="180" spans="34:39">
      <c r="AH180" s="11">
        <v>180</v>
      </c>
      <c r="AI180" s="12" t="s">
        <v>1568</v>
      </c>
      <c r="AJ180" s="12" t="s">
        <v>1315</v>
      </c>
      <c r="AK180" s="12" t="s">
        <v>1315</v>
      </c>
      <c r="AL180" s="12" t="s">
        <v>2229</v>
      </c>
      <c r="AM180" s="13" t="s">
        <v>2230</v>
      </c>
    </row>
    <row r="181" spans="34:39">
      <c r="AH181" s="11">
        <v>181</v>
      </c>
      <c r="AI181" s="12" t="s">
        <v>2231</v>
      </c>
      <c r="AJ181" s="12" t="s">
        <v>1374</v>
      </c>
      <c r="AK181" s="12" t="s">
        <v>1331</v>
      </c>
      <c r="AL181" s="12" t="s">
        <v>2232</v>
      </c>
      <c r="AM181" s="13" t="s">
        <v>2233</v>
      </c>
    </row>
    <row r="182" spans="34:39">
      <c r="AH182" s="11">
        <v>233</v>
      </c>
      <c r="AI182" s="12" t="s">
        <v>2234</v>
      </c>
      <c r="AJ182" s="12" t="s">
        <v>1346</v>
      </c>
      <c r="AK182" s="12" t="s">
        <v>1347</v>
      </c>
      <c r="AL182" s="12" t="s">
        <v>2235</v>
      </c>
      <c r="AM182" s="13" t="s">
        <v>2236</v>
      </c>
    </row>
    <row r="183" spans="34:39">
      <c r="AH183" s="11">
        <v>193</v>
      </c>
      <c r="AI183" s="12" t="s">
        <v>2237</v>
      </c>
      <c r="AJ183" s="12" t="s">
        <v>1315</v>
      </c>
      <c r="AK183" s="12" t="s">
        <v>1315</v>
      </c>
      <c r="AL183" s="12" t="s">
        <v>2238</v>
      </c>
      <c r="AM183" s="13" t="s">
        <v>2239</v>
      </c>
    </row>
    <row r="184" spans="34:39">
      <c r="AH184" s="11">
        <v>196</v>
      </c>
      <c r="AI184" s="12" t="s">
        <v>2240</v>
      </c>
      <c r="AJ184" s="12" t="s">
        <v>1268</v>
      </c>
      <c r="AK184" s="12" t="s">
        <v>1268</v>
      </c>
      <c r="AL184" s="12" t="s">
        <v>2241</v>
      </c>
      <c r="AM184" s="13" t="s">
        <v>2242</v>
      </c>
    </row>
    <row r="185" spans="34:39">
      <c r="AH185" s="11">
        <v>182</v>
      </c>
      <c r="AI185" s="12" t="s">
        <v>2243</v>
      </c>
      <c r="AJ185" s="12" t="s">
        <v>1491</v>
      </c>
      <c r="AK185" s="12" t="s">
        <v>1491</v>
      </c>
      <c r="AL185" s="12" t="s">
        <v>2244</v>
      </c>
      <c r="AM185" s="13" t="s">
        <v>2245</v>
      </c>
    </row>
    <row r="186" spans="34:39">
      <c r="AH186" s="11">
        <v>185</v>
      </c>
      <c r="AI186" s="12" t="s">
        <v>2246</v>
      </c>
      <c r="AJ186" s="12" t="s">
        <v>1374</v>
      </c>
      <c r="AK186" s="12" t="s">
        <v>1331</v>
      </c>
      <c r="AL186" s="12" t="s">
        <v>2247</v>
      </c>
      <c r="AM186" s="13" t="s">
        <v>2248</v>
      </c>
    </row>
    <row r="187" spans="34:39">
      <c r="AH187" s="11">
        <v>183</v>
      </c>
      <c r="AI187" s="12" t="s">
        <v>2249</v>
      </c>
      <c r="AJ187" s="12" t="s">
        <v>1315</v>
      </c>
      <c r="AK187" s="12" t="s">
        <v>1315</v>
      </c>
      <c r="AL187" s="12" t="s">
        <v>2250</v>
      </c>
      <c r="AM187" s="13" t="s">
        <v>2251</v>
      </c>
    </row>
    <row r="188" spans="34:39">
      <c r="AH188" s="11">
        <v>202</v>
      </c>
      <c r="AI188" s="12" t="s">
        <v>2252</v>
      </c>
      <c r="AJ188" s="12" t="s">
        <v>1374</v>
      </c>
      <c r="AK188" s="12" t="s">
        <v>1331</v>
      </c>
      <c r="AL188" s="12" t="s">
        <v>2253</v>
      </c>
      <c r="AM188" s="13" t="s">
        <v>2254</v>
      </c>
    </row>
    <row r="189" spans="34:39">
      <c r="AH189" s="11">
        <v>191</v>
      </c>
      <c r="AI189" s="12" t="s">
        <v>2255</v>
      </c>
      <c r="AJ189" s="12" t="s">
        <v>1374</v>
      </c>
      <c r="AK189" s="12" t="s">
        <v>1331</v>
      </c>
      <c r="AL189" s="12" t="s">
        <v>2256</v>
      </c>
      <c r="AM189" s="13" t="s">
        <v>2257</v>
      </c>
    </row>
    <row r="190" spans="34:39">
      <c r="AH190" s="11">
        <v>186</v>
      </c>
      <c r="AI190" s="12" t="s">
        <v>1704</v>
      </c>
      <c r="AJ190" s="12" t="s">
        <v>1347</v>
      </c>
      <c r="AK190" s="12" t="s">
        <v>1347</v>
      </c>
      <c r="AL190" s="12" t="s">
        <v>2258</v>
      </c>
      <c r="AM190" s="13" t="s">
        <v>2259</v>
      </c>
    </row>
    <row r="191" spans="34:39">
      <c r="AH191" s="11">
        <v>198</v>
      </c>
      <c r="AI191" s="12" t="s">
        <v>1449</v>
      </c>
      <c r="AJ191" s="12" t="s">
        <v>1296</v>
      </c>
      <c r="AK191" s="12" t="s">
        <v>1296</v>
      </c>
      <c r="AL191" s="12" t="s">
        <v>2260</v>
      </c>
      <c r="AM191" s="13" t="s">
        <v>2261</v>
      </c>
    </row>
    <row r="192" spans="34:39">
      <c r="AH192" s="11">
        <v>199</v>
      </c>
      <c r="AI192" s="12" t="s">
        <v>1458</v>
      </c>
      <c r="AJ192" s="12" t="s">
        <v>1296</v>
      </c>
      <c r="AK192" s="12" t="s">
        <v>1296</v>
      </c>
      <c r="AL192" s="12" t="s">
        <v>2262</v>
      </c>
      <c r="AM192" s="13" t="s">
        <v>2263</v>
      </c>
    </row>
    <row r="193" spans="34:39">
      <c r="AH193" s="11">
        <v>190</v>
      </c>
      <c r="AI193" s="12" t="s">
        <v>2264</v>
      </c>
      <c r="AJ193" s="12" t="s">
        <v>1346</v>
      </c>
      <c r="AK193" s="12" t="s">
        <v>1347</v>
      </c>
      <c r="AL193" s="12" t="s">
        <v>2265</v>
      </c>
      <c r="AM193" s="13" t="s">
        <v>2266</v>
      </c>
    </row>
    <row r="194" spans="34:39">
      <c r="AH194" s="11">
        <v>194</v>
      </c>
      <c r="AI194" s="12" t="s">
        <v>2267</v>
      </c>
      <c r="AJ194" s="12" t="s">
        <v>1374</v>
      </c>
      <c r="AK194" s="12" t="s">
        <v>1331</v>
      </c>
      <c r="AL194" s="12" t="s">
        <v>2268</v>
      </c>
      <c r="AM194" s="13" t="s">
        <v>2269</v>
      </c>
    </row>
    <row r="195" spans="34:39">
      <c r="AH195" s="11">
        <v>235</v>
      </c>
      <c r="AI195" s="12" t="s">
        <v>2270</v>
      </c>
      <c r="AJ195" s="12" t="s">
        <v>1374</v>
      </c>
      <c r="AK195" s="12" t="s">
        <v>1331</v>
      </c>
      <c r="AL195" s="12" t="s">
        <v>2271</v>
      </c>
      <c r="AM195" s="13" t="s">
        <v>2272</v>
      </c>
    </row>
    <row r="196" spans="34:39">
      <c r="AH196" s="11">
        <v>187</v>
      </c>
      <c r="AI196" s="12" t="s">
        <v>2273</v>
      </c>
      <c r="AJ196" s="12" t="s">
        <v>1268</v>
      </c>
      <c r="AK196" s="12" t="s">
        <v>1268</v>
      </c>
      <c r="AL196" s="12" t="s">
        <v>2274</v>
      </c>
      <c r="AM196" s="13" t="s">
        <v>2275</v>
      </c>
    </row>
    <row r="197" spans="34:39">
      <c r="AH197" s="11">
        <v>66</v>
      </c>
      <c r="AI197" s="12" t="s">
        <v>1469</v>
      </c>
      <c r="AJ197" s="12" t="s">
        <v>1296</v>
      </c>
      <c r="AK197" s="12" t="s">
        <v>1296</v>
      </c>
      <c r="AL197" s="12" t="s">
        <v>2276</v>
      </c>
      <c r="AM197" s="13" t="s">
        <v>2277</v>
      </c>
    </row>
    <row r="198" spans="34:39">
      <c r="AH198" s="11">
        <v>123</v>
      </c>
      <c r="AI198" s="12" t="s">
        <v>2278</v>
      </c>
      <c r="AJ198" s="12" t="s">
        <v>1347</v>
      </c>
      <c r="AK198" s="12" t="s">
        <v>1347</v>
      </c>
      <c r="AL198" s="12" t="s">
        <v>2279</v>
      </c>
      <c r="AM198" s="13" t="s">
        <v>2280</v>
      </c>
    </row>
    <row r="199" spans="34:39">
      <c r="AH199" s="11">
        <v>188</v>
      </c>
      <c r="AI199" s="12" t="s">
        <v>2281</v>
      </c>
      <c r="AJ199" s="12" t="s">
        <v>1268</v>
      </c>
      <c r="AK199" s="12" t="s">
        <v>1268</v>
      </c>
      <c r="AL199" s="12" t="s">
        <v>2282</v>
      </c>
      <c r="AM199" s="13" t="s">
        <v>2283</v>
      </c>
    </row>
    <row r="200" spans="34:39">
      <c r="AH200" s="11">
        <v>114</v>
      </c>
      <c r="AI200" s="12" t="s">
        <v>2284</v>
      </c>
      <c r="AJ200" s="12" t="s">
        <v>1268</v>
      </c>
      <c r="AK200" s="12" t="s">
        <v>1268</v>
      </c>
      <c r="AL200" s="12" t="s">
        <v>2285</v>
      </c>
      <c r="AM200" s="13" t="s">
        <v>2286</v>
      </c>
    </row>
    <row r="201" spans="34:39">
      <c r="AH201" s="11">
        <v>121</v>
      </c>
      <c r="AI201" s="12" t="s">
        <v>2287</v>
      </c>
      <c r="AJ201" s="12" t="s">
        <v>1387</v>
      </c>
      <c r="AK201" s="12" t="s">
        <v>1387</v>
      </c>
      <c r="AL201" s="12" t="s">
        <v>2288</v>
      </c>
      <c r="AM201" s="13" t="s">
        <v>2289</v>
      </c>
    </row>
    <row r="202" spans="34:39">
      <c r="AH202" s="11">
        <v>195</v>
      </c>
      <c r="AI202" s="12" t="s">
        <v>2290</v>
      </c>
      <c r="AJ202" s="12" t="s">
        <v>1268</v>
      </c>
      <c r="AK202" s="12" t="s">
        <v>1268</v>
      </c>
      <c r="AL202" s="12" t="s">
        <v>2291</v>
      </c>
      <c r="AM202" s="13" t="s">
        <v>2292</v>
      </c>
    </row>
    <row r="203" spans="34:39">
      <c r="AH203" s="11">
        <v>226</v>
      </c>
      <c r="AI203" s="12" t="s">
        <v>2293</v>
      </c>
      <c r="AJ203" s="12" t="s">
        <v>1387</v>
      </c>
      <c r="AK203" s="12" t="s">
        <v>1387</v>
      </c>
      <c r="AL203" s="12" t="s">
        <v>2294</v>
      </c>
      <c r="AM203" s="13" t="s">
        <v>2295</v>
      </c>
    </row>
    <row r="204" spans="34:39">
      <c r="AH204" s="11">
        <v>184</v>
      </c>
      <c r="AI204" s="12" t="s">
        <v>2296</v>
      </c>
      <c r="AJ204" s="12" t="s">
        <v>1374</v>
      </c>
      <c r="AK204" s="12" t="s">
        <v>1331</v>
      </c>
      <c r="AL204" s="12" t="s">
        <v>2297</v>
      </c>
      <c r="AM204" s="13" t="s">
        <v>2298</v>
      </c>
    </row>
    <row r="205" spans="34:39">
      <c r="AH205" s="11">
        <v>197</v>
      </c>
      <c r="AI205" s="12" t="s">
        <v>2299</v>
      </c>
      <c r="AJ205" s="12" t="s">
        <v>1387</v>
      </c>
      <c r="AK205" s="12" t="s">
        <v>1387</v>
      </c>
      <c r="AL205" s="12" t="s">
        <v>2300</v>
      </c>
      <c r="AM205" s="13" t="s">
        <v>2301</v>
      </c>
    </row>
    <row r="206" spans="34:39">
      <c r="AH206" s="11">
        <v>189</v>
      </c>
      <c r="AI206" s="12" t="s">
        <v>2302</v>
      </c>
      <c r="AJ206" s="12" t="s">
        <v>1268</v>
      </c>
      <c r="AK206" s="12" t="s">
        <v>1268</v>
      </c>
      <c r="AL206" s="12" t="s">
        <v>2303</v>
      </c>
      <c r="AM206" s="13" t="s">
        <v>2304</v>
      </c>
    </row>
    <row r="207" spans="34:39">
      <c r="AH207" s="11">
        <v>201</v>
      </c>
      <c r="AI207" s="12" t="s">
        <v>2305</v>
      </c>
      <c r="AJ207" s="12" t="s">
        <v>1374</v>
      </c>
      <c r="AK207" s="12" t="s">
        <v>1331</v>
      </c>
      <c r="AL207" s="12" t="s">
        <v>2306</v>
      </c>
      <c r="AM207" s="13" t="s">
        <v>2307</v>
      </c>
    </row>
    <row r="208" spans="34:39">
      <c r="AH208" s="11">
        <v>200</v>
      </c>
      <c r="AI208" s="12" t="s">
        <v>1577</v>
      </c>
      <c r="AJ208" s="12" t="s">
        <v>1315</v>
      </c>
      <c r="AK208" s="12" t="s">
        <v>1315</v>
      </c>
      <c r="AL208" s="12" t="s">
        <v>2308</v>
      </c>
      <c r="AM208" s="13" t="s">
        <v>2309</v>
      </c>
    </row>
    <row r="209" spans="34:39">
      <c r="AH209" s="11">
        <v>39</v>
      </c>
      <c r="AI209" s="12" t="s">
        <v>1586</v>
      </c>
      <c r="AJ209" s="12" t="s">
        <v>1315</v>
      </c>
      <c r="AK209" s="12" t="s">
        <v>1315</v>
      </c>
      <c r="AL209" s="12" t="s">
        <v>2310</v>
      </c>
      <c r="AM209" s="13" t="s">
        <v>2311</v>
      </c>
    </row>
    <row r="210" spans="34:39">
      <c r="AH210" s="11">
        <v>203</v>
      </c>
      <c r="AI210" s="12" t="s">
        <v>2312</v>
      </c>
      <c r="AJ210" s="12" t="s">
        <v>1491</v>
      </c>
      <c r="AK210" s="12" t="s">
        <v>1491</v>
      </c>
      <c r="AL210" s="12" t="s">
        <v>2313</v>
      </c>
      <c r="AM210" s="13" t="s">
        <v>2314</v>
      </c>
    </row>
    <row r="211" spans="34:39">
      <c r="AH211" s="11">
        <v>217</v>
      </c>
      <c r="AI211" s="12" t="s">
        <v>2315</v>
      </c>
      <c r="AJ211" s="12" t="s">
        <v>1347</v>
      </c>
      <c r="AK211" s="12" t="s">
        <v>1347</v>
      </c>
      <c r="AL211" s="12" t="s">
        <v>2316</v>
      </c>
      <c r="AM211" s="13" t="s">
        <v>2317</v>
      </c>
    </row>
    <row r="212" spans="34:39">
      <c r="AH212" s="11">
        <v>208</v>
      </c>
      <c r="AI212" s="12" t="s">
        <v>2318</v>
      </c>
      <c r="AJ212" s="12" t="s">
        <v>1347</v>
      </c>
      <c r="AK212" s="12" t="s">
        <v>1347</v>
      </c>
      <c r="AL212" s="12" t="s">
        <v>2319</v>
      </c>
      <c r="AM212" s="13" t="s">
        <v>2320</v>
      </c>
    </row>
    <row r="213" spans="34:39">
      <c r="AH213" s="11">
        <v>218</v>
      </c>
      <c r="AI213" s="12" t="s">
        <v>2321</v>
      </c>
      <c r="AJ213" s="12" t="s">
        <v>1374</v>
      </c>
      <c r="AK213" s="12" t="s">
        <v>1331</v>
      </c>
      <c r="AL213" s="12" t="s">
        <v>2322</v>
      </c>
      <c r="AM213" s="13" t="s">
        <v>2323</v>
      </c>
    </row>
    <row r="214" spans="34:39">
      <c r="AH214" s="11">
        <v>207</v>
      </c>
      <c r="AI214" s="12" t="s">
        <v>1714</v>
      </c>
      <c r="AJ214" s="12" t="s">
        <v>1347</v>
      </c>
      <c r="AK214" s="12" t="s">
        <v>1347</v>
      </c>
      <c r="AL214" s="12" t="s">
        <v>2324</v>
      </c>
      <c r="AM214" s="13" t="s">
        <v>2325</v>
      </c>
    </row>
    <row r="215" spans="34:39">
      <c r="AH215" s="11">
        <v>211</v>
      </c>
      <c r="AI215" s="12" t="s">
        <v>2326</v>
      </c>
      <c r="AJ215" s="12" t="s">
        <v>1268</v>
      </c>
      <c r="AK215" s="12" t="s">
        <v>1268</v>
      </c>
      <c r="AL215" s="12" t="s">
        <v>2327</v>
      </c>
      <c r="AM215" s="13" t="s">
        <v>2328</v>
      </c>
    </row>
    <row r="216" spans="34:39">
      <c r="AH216" s="11">
        <v>206</v>
      </c>
      <c r="AI216" s="12" t="s">
        <v>2329</v>
      </c>
      <c r="AJ216" s="12" t="s">
        <v>1374</v>
      </c>
      <c r="AK216" s="12" t="s">
        <v>1331</v>
      </c>
      <c r="AL216" s="12" t="s">
        <v>2330</v>
      </c>
      <c r="AM216" s="13" t="s">
        <v>2331</v>
      </c>
    </row>
    <row r="217" spans="34:39">
      <c r="AH217" s="11">
        <v>209</v>
      </c>
      <c r="AI217" s="12" t="s">
        <v>2332</v>
      </c>
      <c r="AJ217" s="12" t="s">
        <v>1268</v>
      </c>
      <c r="AK217" s="12" t="s">
        <v>1268</v>
      </c>
      <c r="AL217" s="12" t="s">
        <v>2333</v>
      </c>
      <c r="AM217" s="13" t="s">
        <v>2334</v>
      </c>
    </row>
    <row r="218" spans="34:39">
      <c r="AH218" s="11">
        <v>212</v>
      </c>
      <c r="AI218" s="12" t="s">
        <v>2335</v>
      </c>
      <c r="AJ218" s="12" t="s">
        <v>1346</v>
      </c>
      <c r="AK218" s="12" t="s">
        <v>1347</v>
      </c>
      <c r="AL218" s="12" t="s">
        <v>2336</v>
      </c>
      <c r="AM218" s="13" t="s">
        <v>2337</v>
      </c>
    </row>
    <row r="219" spans="34:39">
      <c r="AH219" s="11">
        <v>213</v>
      </c>
      <c r="AI219" s="12" t="s">
        <v>2338</v>
      </c>
      <c r="AJ219" s="12" t="s">
        <v>1387</v>
      </c>
      <c r="AK219" s="12" t="s">
        <v>1387</v>
      </c>
      <c r="AL219" s="12" t="s">
        <v>2339</v>
      </c>
      <c r="AM219" s="13" t="s">
        <v>2340</v>
      </c>
    </row>
    <row r="220" spans="34:39">
      <c r="AH220" s="11">
        <v>214</v>
      </c>
      <c r="AI220" s="12" t="s">
        <v>2341</v>
      </c>
      <c r="AJ220" s="12" t="s">
        <v>1330</v>
      </c>
      <c r="AK220" s="12" t="s">
        <v>1331</v>
      </c>
      <c r="AL220" s="12" t="s">
        <v>2342</v>
      </c>
      <c r="AM220" s="13" t="s">
        <v>2343</v>
      </c>
    </row>
    <row r="221" spans="34:39">
      <c r="AH221" s="11">
        <v>215</v>
      </c>
      <c r="AI221" s="12" t="s">
        <v>1596</v>
      </c>
      <c r="AJ221" s="12" t="s">
        <v>1315</v>
      </c>
      <c r="AK221" s="12" t="s">
        <v>1315</v>
      </c>
      <c r="AL221" s="12" t="s">
        <v>2344</v>
      </c>
      <c r="AM221" s="13" t="s">
        <v>2345</v>
      </c>
    </row>
    <row r="222" spans="34:39">
      <c r="AH222" s="11">
        <v>210</v>
      </c>
      <c r="AI222" s="12" t="s">
        <v>2346</v>
      </c>
      <c r="AJ222" s="12" t="s">
        <v>1347</v>
      </c>
      <c r="AK222" s="12" t="s">
        <v>1347</v>
      </c>
      <c r="AL222" s="12" t="s">
        <v>2347</v>
      </c>
      <c r="AM222" s="13" t="s">
        <v>2348</v>
      </c>
    </row>
    <row r="223" spans="34:39">
      <c r="AH223" s="11">
        <v>204</v>
      </c>
      <c r="AI223" s="12" t="s">
        <v>2349</v>
      </c>
      <c r="AJ223" s="12" t="s">
        <v>1268</v>
      </c>
      <c r="AK223" s="12" t="s">
        <v>1268</v>
      </c>
      <c r="AL223" s="12" t="s">
        <v>2350</v>
      </c>
      <c r="AM223" s="13" t="s">
        <v>2351</v>
      </c>
    </row>
    <row r="224" spans="34:39">
      <c r="AH224" s="11">
        <v>216</v>
      </c>
      <c r="AI224" s="12" t="s">
        <v>2352</v>
      </c>
      <c r="AJ224" s="12" t="s">
        <v>1346</v>
      </c>
      <c r="AK224" s="12" t="s">
        <v>1347</v>
      </c>
      <c r="AL224" s="12" t="s">
        <v>2353</v>
      </c>
      <c r="AM224" s="13" t="s">
        <v>2354</v>
      </c>
    </row>
    <row r="225" spans="34:39">
      <c r="AH225" s="11">
        <v>219</v>
      </c>
      <c r="AI225" s="12" t="s">
        <v>2355</v>
      </c>
      <c r="AJ225" s="12" t="s">
        <v>1374</v>
      </c>
      <c r="AK225" s="12" t="s">
        <v>1331</v>
      </c>
      <c r="AL225" s="12" t="s">
        <v>2356</v>
      </c>
      <c r="AM225" s="13" t="s">
        <v>2357</v>
      </c>
    </row>
    <row r="226" spans="34:39">
      <c r="AH226" s="11">
        <v>220</v>
      </c>
      <c r="AI226" s="12" t="s">
        <v>2358</v>
      </c>
      <c r="AJ226" s="12" t="s">
        <v>1315</v>
      </c>
      <c r="AK226" s="12" t="s">
        <v>1315</v>
      </c>
      <c r="AL226" s="12" t="s">
        <v>2359</v>
      </c>
      <c r="AM226" s="13" t="s">
        <v>2360</v>
      </c>
    </row>
    <row r="227" spans="34:39">
      <c r="AH227" s="11">
        <v>7</v>
      </c>
      <c r="AI227" s="12" t="s">
        <v>2361</v>
      </c>
      <c r="AJ227" s="12" t="s">
        <v>1491</v>
      </c>
      <c r="AK227" s="12" t="s">
        <v>1491</v>
      </c>
      <c r="AL227" s="12" t="s">
        <v>2362</v>
      </c>
      <c r="AM227" s="13" t="s">
        <v>2363</v>
      </c>
    </row>
    <row r="228" spans="34:39">
      <c r="AH228" s="11">
        <v>76</v>
      </c>
      <c r="AI228" s="12" t="s">
        <v>1606</v>
      </c>
      <c r="AJ228" s="12" t="s">
        <v>1315</v>
      </c>
      <c r="AK228" s="12" t="s">
        <v>1315</v>
      </c>
      <c r="AL228" s="12" t="s">
        <v>2364</v>
      </c>
      <c r="AM228" s="13" t="s">
        <v>2365</v>
      </c>
    </row>
    <row r="229" spans="34:39">
      <c r="AH229" s="11">
        <v>221</v>
      </c>
      <c r="AI229" s="12" t="s">
        <v>2366</v>
      </c>
      <c r="AJ229" s="12" t="s">
        <v>1387</v>
      </c>
      <c r="AK229" s="12" t="s">
        <v>1387</v>
      </c>
      <c r="AL229" s="12" t="s">
        <v>2367</v>
      </c>
      <c r="AM229" s="13" t="s">
        <v>2368</v>
      </c>
    </row>
    <row r="230" spans="34:39">
      <c r="AH230" s="11">
        <v>223</v>
      </c>
      <c r="AI230" s="12" t="s">
        <v>2369</v>
      </c>
      <c r="AJ230" s="12" t="s">
        <v>1387</v>
      </c>
      <c r="AK230" s="12" t="s">
        <v>1387</v>
      </c>
      <c r="AL230" s="12" t="s">
        <v>2370</v>
      </c>
      <c r="AM230" s="13" t="s">
        <v>2371</v>
      </c>
    </row>
    <row r="231" spans="34:39">
      <c r="AH231" s="11">
        <v>222</v>
      </c>
      <c r="AI231" s="12" t="s">
        <v>2372</v>
      </c>
      <c r="AJ231" s="12" t="s">
        <v>1387</v>
      </c>
      <c r="AK231" s="12" t="s">
        <v>1387</v>
      </c>
      <c r="AL231" s="12" t="s">
        <v>2373</v>
      </c>
      <c r="AM231" s="13" t="s">
        <v>2374</v>
      </c>
    </row>
    <row r="232" spans="34:39">
      <c r="AH232" s="11">
        <v>229</v>
      </c>
      <c r="AI232" s="12" t="s">
        <v>2375</v>
      </c>
      <c r="AJ232" s="12" t="s">
        <v>1387</v>
      </c>
      <c r="AK232" s="12" t="s">
        <v>1387</v>
      </c>
      <c r="AL232" s="12" t="s">
        <v>2376</v>
      </c>
      <c r="AM232" s="13" t="s">
        <v>2377</v>
      </c>
    </row>
    <row r="233" spans="34:39">
      <c r="AH233" s="11">
        <v>224</v>
      </c>
      <c r="AI233" s="12" t="s">
        <v>2378</v>
      </c>
      <c r="AJ233" s="12" t="s">
        <v>1347</v>
      </c>
      <c r="AK233" s="12" t="s">
        <v>1347</v>
      </c>
      <c r="AL233" s="12" t="s">
        <v>2379</v>
      </c>
      <c r="AM233" s="13" t="s">
        <v>2380</v>
      </c>
    </row>
    <row r="234" spans="34:39">
      <c r="AH234" s="11">
        <v>231</v>
      </c>
      <c r="AI234" s="12" t="s">
        <v>2381</v>
      </c>
      <c r="AJ234" s="12" t="s">
        <v>1346</v>
      </c>
      <c r="AK234" s="12" t="s">
        <v>1347</v>
      </c>
      <c r="AL234" s="12" t="s">
        <v>2382</v>
      </c>
      <c r="AM234" s="13" t="s">
        <v>2383</v>
      </c>
    </row>
    <row r="235" spans="34:39">
      <c r="AH235" s="11">
        <v>227</v>
      </c>
      <c r="AI235" s="12" t="s">
        <v>2384</v>
      </c>
      <c r="AJ235" s="12" t="s">
        <v>1387</v>
      </c>
      <c r="AK235" s="12" t="s">
        <v>1387</v>
      </c>
      <c r="AL235" s="12" t="s">
        <v>2385</v>
      </c>
      <c r="AM235" s="13" t="s">
        <v>2386</v>
      </c>
    </row>
    <row r="236" spans="34:39">
      <c r="AH236" s="11">
        <v>230</v>
      </c>
      <c r="AI236" s="12" t="s">
        <v>1720</v>
      </c>
      <c r="AJ236" s="12" t="s">
        <v>1347</v>
      </c>
      <c r="AK236" s="12" t="s">
        <v>1347</v>
      </c>
      <c r="AL236" s="12" t="s">
        <v>2387</v>
      </c>
      <c r="AM236" s="13" t="s">
        <v>2388</v>
      </c>
    </row>
    <row r="237" spans="34:39">
      <c r="AH237" s="11">
        <v>232</v>
      </c>
      <c r="AI237" s="12" t="s">
        <v>2389</v>
      </c>
      <c r="AJ237" s="12" t="s">
        <v>1346</v>
      </c>
      <c r="AK237" s="12" t="s">
        <v>1347</v>
      </c>
      <c r="AL237" s="12" t="s">
        <v>2390</v>
      </c>
      <c r="AM237" s="13" t="s">
        <v>2391</v>
      </c>
    </row>
    <row r="238" spans="34:39">
      <c r="AH238" s="11">
        <v>65</v>
      </c>
      <c r="AI238" s="12" t="s">
        <v>2392</v>
      </c>
      <c r="AJ238" s="12" t="s">
        <v>1330</v>
      </c>
      <c r="AK238" s="12" t="s">
        <v>1331</v>
      </c>
      <c r="AL238" s="12" t="s">
        <v>2393</v>
      </c>
      <c r="AM238" s="13" t="s">
        <v>2394</v>
      </c>
    </row>
    <row r="239" spans="34:39">
      <c r="AH239" s="11">
        <v>234</v>
      </c>
      <c r="AI239" s="12" t="s">
        <v>2395</v>
      </c>
      <c r="AJ239" s="12" t="s">
        <v>1491</v>
      </c>
      <c r="AK239" s="12" t="s">
        <v>1491</v>
      </c>
      <c r="AL239" s="12" t="s">
        <v>2396</v>
      </c>
      <c r="AM239" s="13" t="s">
        <v>2397</v>
      </c>
    </row>
    <row r="240" spans="34:39">
      <c r="AH240" s="11">
        <v>236</v>
      </c>
      <c r="AI240" s="12" t="s">
        <v>2398</v>
      </c>
      <c r="AJ240" s="12" t="s">
        <v>1374</v>
      </c>
      <c r="AK240" s="12" t="s">
        <v>1331</v>
      </c>
      <c r="AL240" s="12" t="s">
        <v>2399</v>
      </c>
      <c r="AM240" s="13" t="s">
        <v>2400</v>
      </c>
    </row>
    <row r="241" spans="34:39">
      <c r="AH241" s="21">
        <v>237</v>
      </c>
      <c r="AI241" s="22" t="s">
        <v>2401</v>
      </c>
      <c r="AJ241" s="22" t="s">
        <v>1374</v>
      </c>
      <c r="AK241" s="22" t="s">
        <v>1331</v>
      </c>
      <c r="AL241" s="22" t="s">
        <v>2402</v>
      </c>
      <c r="AM241" s="24" t="s">
        <v>2403</v>
      </c>
    </row>
  </sheetData>
  <sheetProtection selectLockedCells="1"/>
  <sortState xmlns:xlrd2="http://schemas.microsoft.com/office/spreadsheetml/2017/richdata2" ref="AO2:AR129">
    <sortCondition ref="AQ2:AQ129"/>
  </sortState>
  <mergeCells count="1">
    <mergeCell ref="AX22:AX23"/>
  </mergeCells>
  <dataValidations disablePrompts="1" count="5">
    <dataValidation type="list" allowBlank="1" showInputMessage="1" showErrorMessage="1" sqref="B18" xr:uid="{00000000-0002-0000-0A00-000000000000}">
      <formula1>$C$2:$C$3</formula1>
    </dataValidation>
    <dataValidation type="list" allowBlank="1" showErrorMessage="1" sqref="T2" xr:uid="{00000000-0002-0000-0A00-000001000000}">
      <formula1>$AE$2:$AE$5</formula1>
    </dataValidation>
    <dataValidation type="list" allowBlank="1" showInputMessage="1" showErrorMessage="1" sqref="T3" xr:uid="{00000000-0002-0000-0A00-000002000000}">
      <formula1>$AE$8:$AE$11</formula1>
    </dataValidation>
    <dataValidation type="list" allowBlank="1" showInputMessage="1" showErrorMessage="1" sqref="T8" xr:uid="{00000000-0002-0000-0A00-000003000000}">
      <formula1>$AE$14:$AE$16</formula1>
    </dataValidation>
    <dataValidation type="list" allowBlank="1" showInputMessage="1" showErrorMessage="1" sqref="T4" xr:uid="{00000000-0002-0000-0A00-000004000000}">
      <formula1>$AE$19:$AE$24</formula1>
    </dataValidation>
  </dataValidations>
  <pageMargins left="0.23622047244094491" right="0.23622047244094491" top="0.74803149606299213" bottom="0.74803149606299213" header="0.31496062992125984" footer="0.31496062992125984"/>
  <pageSetup paperSize="8" scale="66"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7979a857fa54878e3c67f82a1af0f57a">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c88ae5524ee6737184b98705e8a267e2"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08909C-1DA2-4090-85D6-EEADB5303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97334-ae98-4ddf-87ee-81edeebb5d8e"/>
    <ds:schemaRef ds:uri="3cacb1fb-8034-49eb-92fa-02e9d9e8c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DDF706-5A05-4316-8A65-CB018B46B96C}">
  <ds:schemaRefs>
    <ds:schemaRef ds:uri="http://purl.org/dc/dcmitype/"/>
    <ds:schemaRef ds:uri="3cacb1fb-8034-49eb-92fa-02e9d9e8c610"/>
    <ds:schemaRef ds:uri="http://schemas.microsoft.com/office/2006/documentManagement/types"/>
    <ds:schemaRef ds:uri="http://purl.org/dc/terms/"/>
    <ds:schemaRef ds:uri="61f97334-ae98-4ddf-87ee-81edeebb5d8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33E6A94-21C8-42DE-B7D9-70A38FD31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21</vt:i4>
      </vt:variant>
    </vt:vector>
  </HeadingPairs>
  <TitlesOfParts>
    <vt:vector size="29" baseType="lpstr">
      <vt:lpstr>Disclaimer</vt:lpstr>
      <vt:lpstr>Vehicle Overview</vt:lpstr>
      <vt:lpstr>Key Vehicle Terms</vt:lpstr>
      <vt:lpstr>Vehicle Level Data</vt:lpstr>
      <vt:lpstr>Investor Level Data</vt:lpstr>
      <vt:lpstr>Portfolio Allocation</vt:lpstr>
      <vt:lpstr>Asset Level Data</vt:lpstr>
      <vt:lpstr>Asset Level Data Definitions</vt:lpstr>
      <vt:lpstr>Countries</vt:lpstr>
      <vt:lpstr>Currency</vt:lpstr>
      <vt:lpstr>PA</vt:lpstr>
      <vt:lpstr>Period</vt:lpstr>
      <vt:lpstr>PeriodNr</vt:lpstr>
      <vt:lpstr>Port</vt:lpstr>
      <vt:lpstr>'Investor Level Data'!Print_Area</vt:lpstr>
      <vt:lpstr>'Key Vehicle Terms'!Print_Area</vt:lpstr>
      <vt:lpstr>'Portfolio Allocation'!Print_Area</vt:lpstr>
      <vt:lpstr>Tables!Print_Area</vt:lpstr>
      <vt:lpstr>'Vehicle Level Data'!Print_Area</vt:lpstr>
      <vt:lpstr>'Vehicle Overview'!Print_Area</vt:lpstr>
      <vt:lpstr>'Investor Level Data'!Print_Titles</vt:lpstr>
      <vt:lpstr>'Key Vehicle Terms'!Print_Titles</vt:lpstr>
      <vt:lpstr>'Vehicle Level Data'!Print_Titles</vt:lpstr>
      <vt:lpstr>'Vehicle Overview'!Print_Titles</vt:lpstr>
      <vt:lpstr>SCP</vt:lpstr>
      <vt:lpstr>SCPa</vt:lpstr>
      <vt:lpstr>SCPb</vt:lpstr>
      <vt:lpstr>SCPc</vt:lpstr>
      <vt:lpstr>SCPd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Constantin.Sorlescu@inrev.org</dc:creator>
  <cp:keywords/>
  <dc:description/>
  <cp:lastModifiedBy>Shrey Yadav</cp:lastModifiedBy>
  <cp:revision/>
  <dcterms:created xsi:type="dcterms:W3CDTF">2016-11-10T18:30:12Z</dcterms:created>
  <dcterms:modified xsi:type="dcterms:W3CDTF">2025-08-18T09:44:51Z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SIP_Label_ea60d57e-af5b-4752-ac57-3e4f28ca11dc_Enabled">
    <vt:lpwstr>true</vt:lpwstr>
  </property>
  <property fmtid="{D5CDD505-2E9C-101B-9397-08002B2CF9AE}" pid="4" name="MSIP_Label_ea60d57e-af5b-4752-ac57-3e4f28ca11dc_SetDate">
    <vt:lpwstr>2022-08-11T07:36:31Z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6ec78deb-1c7b-485f-be73-5484789396e6</vt:lpwstr>
  </property>
  <property fmtid="{D5CDD505-2E9C-101B-9397-08002B2CF9AE}" pid="9" name="MSIP_Label_ea60d57e-af5b-4752-ac57-3e4f28ca11dc_ContentBits">
    <vt:lpwstr>0</vt:lpwstr>
  </property>
  <property fmtid="{D5CDD505-2E9C-101B-9397-08002B2CF9AE}" pid="10" name="MediaServiceImageTags">
    <vt:lpwstr/>
  </property>
</Properties>
</file>